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workbookProtection workbookPassword="F165" lockStructure="1"/>
  <bookViews>
    <workbookView xWindow="10080" yWindow="135" windowWidth="7995" windowHeight="8340" firstSheet="4" activeTab="4"/>
  </bookViews>
  <sheets>
    <sheet name="Sheet1 (3)" sheetId="5" state="veryHidden" r:id="rId1"/>
    <sheet name="Sheet1 (2)" sheetId="4" state="veryHidden" r:id="rId2"/>
    <sheet name="Sheet1" sheetId="1" state="veryHidden" r:id="rId3"/>
    <sheet name="Sheet2" sheetId="2" state="veryHidden" r:id="rId4"/>
    <sheet name="Sheet3" sheetId="3" r:id="rId5"/>
    <sheet name="Sheet6" sheetId="6" state="veryHidden" r:id="rId6"/>
  </sheets>
  <externalReferences>
    <externalReference r:id="rId7"/>
  </externalReferences>
  <calcPr calcId="145621"/>
</workbook>
</file>

<file path=xl/calcChain.xml><?xml version="1.0" encoding="utf-8"?>
<calcChain xmlns="http://schemas.openxmlformats.org/spreadsheetml/2006/main">
  <c r="Q19" i="3" l="1"/>
  <c r="Q18" i="3"/>
  <c r="Q17" i="3"/>
  <c r="Q16" i="3"/>
  <c r="Q15" i="3"/>
  <c r="Q14" i="3"/>
  <c r="Q13" i="3"/>
  <c r="Q12" i="3"/>
  <c r="AK183" i="6"/>
  <c r="AH183" i="6"/>
  <c r="AE183" i="6"/>
  <c r="AB183" i="6"/>
  <c r="Y183" i="6"/>
  <c r="V183" i="6"/>
  <c r="S183" i="6"/>
  <c r="P183" i="6"/>
  <c r="E183" i="6"/>
  <c r="AK89" i="6"/>
  <c r="AH89" i="6"/>
  <c r="AE89" i="6"/>
  <c r="AB89" i="6"/>
  <c r="Y89" i="6"/>
  <c r="V89" i="6"/>
  <c r="S89" i="6"/>
  <c r="P89" i="6"/>
  <c r="E89" i="6"/>
  <c r="AK153" i="6"/>
  <c r="AH153" i="6"/>
  <c r="AE153" i="6"/>
  <c r="AB153" i="6"/>
  <c r="Y153" i="6"/>
  <c r="V153" i="6"/>
  <c r="S153" i="6"/>
  <c r="P153" i="6"/>
  <c r="E153" i="6"/>
  <c r="AK209" i="6"/>
  <c r="AH209" i="6"/>
  <c r="AE209" i="6"/>
  <c r="AB209" i="6"/>
  <c r="Y209" i="6"/>
  <c r="V209" i="6"/>
  <c r="S209" i="6"/>
  <c r="P209" i="6"/>
  <c r="E209" i="6"/>
  <c r="AK272" i="6"/>
  <c r="AH272" i="6"/>
  <c r="AE272" i="6"/>
  <c r="AB272" i="6"/>
  <c r="Y272" i="6"/>
  <c r="V272" i="6"/>
  <c r="S272" i="6"/>
  <c r="P272" i="6"/>
  <c r="E272" i="6"/>
  <c r="AK88" i="6"/>
  <c r="AH88" i="6"/>
  <c r="AE88" i="6"/>
  <c r="AB88" i="6"/>
  <c r="Y88" i="6"/>
  <c r="V88" i="6"/>
  <c r="S88" i="6"/>
  <c r="P88" i="6"/>
  <c r="E88" i="6"/>
  <c r="AK87" i="6"/>
  <c r="AH87" i="6"/>
  <c r="AE87" i="6"/>
  <c r="AB87" i="6"/>
  <c r="Y87" i="6"/>
  <c r="V87" i="6"/>
  <c r="S87" i="6"/>
  <c r="P87" i="6"/>
  <c r="E87" i="6"/>
  <c r="AK124" i="6"/>
  <c r="AH124" i="6"/>
  <c r="AE124" i="6"/>
  <c r="AB124" i="6"/>
  <c r="Y124" i="6"/>
  <c r="V124" i="6"/>
  <c r="S124" i="6"/>
  <c r="P124" i="6"/>
  <c r="E124" i="6"/>
  <c r="AK233" i="6"/>
  <c r="AH233" i="6"/>
  <c r="AE233" i="6"/>
  <c r="AB233" i="6"/>
  <c r="Y233" i="6"/>
  <c r="V233" i="6"/>
  <c r="S233" i="6"/>
  <c r="P233" i="6"/>
  <c r="E233" i="6"/>
  <c r="AK115" i="6"/>
  <c r="AH115" i="6"/>
  <c r="AE115" i="6"/>
  <c r="AB115" i="6"/>
  <c r="Y115" i="6"/>
  <c r="V115" i="6"/>
  <c r="S115" i="6"/>
  <c r="P115" i="6"/>
  <c r="E115" i="6"/>
  <c r="AK180" i="6"/>
  <c r="AH180" i="6"/>
  <c r="AE180" i="6"/>
  <c r="AB180" i="6"/>
  <c r="Y180" i="6"/>
  <c r="V180" i="6"/>
  <c r="S180" i="6"/>
  <c r="P180" i="6"/>
  <c r="E180" i="6"/>
  <c r="AK250" i="6"/>
  <c r="AH250" i="6"/>
  <c r="AE250" i="6"/>
  <c r="AB250" i="6"/>
  <c r="Y250" i="6"/>
  <c r="V250" i="6"/>
  <c r="S250" i="6"/>
  <c r="P250" i="6"/>
  <c r="E250" i="6"/>
  <c r="AK221" i="6"/>
  <c r="AH221" i="6"/>
  <c r="AE221" i="6"/>
  <c r="AB221" i="6"/>
  <c r="Y221" i="6"/>
  <c r="V221" i="6"/>
  <c r="S221" i="6"/>
  <c r="P221" i="6"/>
  <c r="E221" i="6"/>
  <c r="AK297" i="6"/>
  <c r="AH297" i="6"/>
  <c r="AE297" i="6"/>
  <c r="AB297" i="6"/>
  <c r="Y297" i="6"/>
  <c r="V297" i="6"/>
  <c r="S297" i="6"/>
  <c r="P297" i="6"/>
  <c r="E297" i="6"/>
  <c r="AK186" i="6"/>
  <c r="AH186" i="6"/>
  <c r="AE186" i="6"/>
  <c r="AB186" i="6"/>
  <c r="Y186" i="6"/>
  <c r="V186" i="6"/>
  <c r="S186" i="6"/>
  <c r="P186" i="6"/>
  <c r="E186" i="6"/>
  <c r="AK278" i="6"/>
  <c r="AH278" i="6"/>
  <c r="AE278" i="6"/>
  <c r="AB278" i="6"/>
  <c r="Y278" i="6"/>
  <c r="V278" i="6"/>
  <c r="S278" i="6"/>
  <c r="P278" i="6"/>
  <c r="E278" i="6"/>
  <c r="AK318" i="6"/>
  <c r="AH318" i="6"/>
  <c r="AE318" i="6"/>
  <c r="AB318" i="6"/>
  <c r="Y318" i="6"/>
  <c r="V318" i="6"/>
  <c r="S318" i="6"/>
  <c r="P318" i="6"/>
  <c r="E318" i="6"/>
  <c r="AK329" i="6"/>
  <c r="AH329" i="6"/>
  <c r="AE329" i="6"/>
  <c r="AB329" i="6"/>
  <c r="Y329" i="6"/>
  <c r="V329" i="6"/>
  <c r="S329" i="6"/>
  <c r="P329" i="6"/>
  <c r="E329" i="6"/>
  <c r="AK309" i="6"/>
  <c r="AH309" i="6"/>
  <c r="AE309" i="6"/>
  <c r="AB309" i="6"/>
  <c r="Y309" i="6"/>
  <c r="V309" i="6"/>
  <c r="S309" i="6"/>
  <c r="P309" i="6"/>
  <c r="E309" i="6"/>
  <c r="AK169" i="6"/>
  <c r="AH169" i="6"/>
  <c r="AE169" i="6"/>
  <c r="AB169" i="6"/>
  <c r="Y169" i="6"/>
  <c r="V169" i="6"/>
  <c r="S169" i="6"/>
  <c r="P169" i="6"/>
  <c r="E169" i="6"/>
  <c r="AK146" i="6"/>
  <c r="AH146" i="6"/>
  <c r="AE146" i="6"/>
  <c r="AB146" i="6"/>
  <c r="Y146" i="6"/>
  <c r="V146" i="6"/>
  <c r="S146" i="6"/>
  <c r="P146" i="6"/>
  <c r="E146" i="6"/>
  <c r="AK317" i="6"/>
  <c r="AH317" i="6"/>
  <c r="AE317" i="6"/>
  <c r="AB317" i="6"/>
  <c r="Y317" i="6"/>
  <c r="V317" i="6"/>
  <c r="S317" i="6"/>
  <c r="P317" i="6"/>
  <c r="E317" i="6"/>
  <c r="AK291" i="6"/>
  <c r="AH291" i="6"/>
  <c r="AE291" i="6"/>
  <c r="AB291" i="6"/>
  <c r="Y291" i="6"/>
  <c r="V291" i="6"/>
  <c r="S291" i="6"/>
  <c r="P291" i="6"/>
  <c r="E291" i="6"/>
  <c r="AK275" i="6"/>
  <c r="AH275" i="6"/>
  <c r="AE275" i="6"/>
  <c r="AB275" i="6"/>
  <c r="Y275" i="6"/>
  <c r="V275" i="6"/>
  <c r="S275" i="6"/>
  <c r="P275" i="6"/>
  <c r="E275" i="6"/>
  <c r="AK149" i="6"/>
  <c r="AH149" i="6"/>
  <c r="AE149" i="6"/>
  <c r="AB149" i="6"/>
  <c r="Y149" i="6"/>
  <c r="V149" i="6"/>
  <c r="S149" i="6"/>
  <c r="P149" i="6"/>
  <c r="E149" i="6"/>
  <c r="AK86" i="6"/>
  <c r="AH86" i="6"/>
  <c r="AE86" i="6"/>
  <c r="AB86" i="6"/>
  <c r="Y86" i="6"/>
  <c r="V86" i="6"/>
  <c r="S86" i="6"/>
  <c r="P86" i="6"/>
  <c r="E86" i="6"/>
  <c r="AK253" i="6"/>
  <c r="AH253" i="6"/>
  <c r="AE253" i="6"/>
  <c r="AB253" i="6"/>
  <c r="Y253" i="6"/>
  <c r="V253" i="6"/>
  <c r="S253" i="6"/>
  <c r="P253" i="6"/>
  <c r="E253" i="6"/>
  <c r="AK187" i="6"/>
  <c r="AH187" i="6"/>
  <c r="AE187" i="6"/>
  <c r="AB187" i="6"/>
  <c r="Y187" i="6"/>
  <c r="V187" i="6"/>
  <c r="S187" i="6"/>
  <c r="P187" i="6"/>
  <c r="E187" i="6"/>
  <c r="AK324" i="6"/>
  <c r="AH324" i="6"/>
  <c r="AE324" i="6"/>
  <c r="AB324" i="6"/>
  <c r="Y324" i="6"/>
  <c r="V324" i="6"/>
  <c r="S324" i="6"/>
  <c r="P324" i="6"/>
  <c r="E324" i="6"/>
  <c r="AK148" i="6"/>
  <c r="AH148" i="6"/>
  <c r="AE148" i="6"/>
  <c r="AB148" i="6"/>
  <c r="Y148" i="6"/>
  <c r="V148" i="6"/>
  <c r="S148" i="6"/>
  <c r="P148" i="6"/>
  <c r="E148" i="6"/>
  <c r="AK184" i="6"/>
  <c r="AH184" i="6"/>
  <c r="AE184" i="6"/>
  <c r="AB184" i="6"/>
  <c r="Y184" i="6"/>
  <c r="V184" i="6"/>
  <c r="S184" i="6"/>
  <c r="P184" i="6"/>
  <c r="E184" i="6"/>
  <c r="AK99" i="6"/>
  <c r="AH99" i="6"/>
  <c r="AE99" i="6"/>
  <c r="AB99" i="6"/>
  <c r="Y99" i="6"/>
  <c r="V99" i="6"/>
  <c r="S99" i="6"/>
  <c r="P99" i="6"/>
  <c r="E99" i="6"/>
  <c r="AK215" i="6"/>
  <c r="AH215" i="6"/>
  <c r="AE215" i="6"/>
  <c r="AB215" i="6"/>
  <c r="Y215" i="6"/>
  <c r="V215" i="6"/>
  <c r="S215" i="6"/>
  <c r="P215" i="6"/>
  <c r="E215" i="6"/>
  <c r="AK226" i="6"/>
  <c r="AH226" i="6"/>
  <c r="AE226" i="6"/>
  <c r="AB226" i="6"/>
  <c r="Y226" i="6"/>
  <c r="V226" i="6"/>
  <c r="S226" i="6"/>
  <c r="P226" i="6"/>
  <c r="E226" i="6"/>
  <c r="AK85" i="6"/>
  <c r="AH85" i="6"/>
  <c r="AE85" i="6"/>
  <c r="AB85" i="6"/>
  <c r="Y85" i="6"/>
  <c r="V85" i="6"/>
  <c r="S85" i="6"/>
  <c r="P85" i="6"/>
  <c r="E85" i="6"/>
  <c r="AK150" i="6"/>
  <c r="AH150" i="6"/>
  <c r="AE150" i="6"/>
  <c r="AB150" i="6"/>
  <c r="Y150" i="6"/>
  <c r="V150" i="6"/>
  <c r="S150" i="6"/>
  <c r="P150" i="6"/>
  <c r="E150" i="6"/>
  <c r="AK249" i="6"/>
  <c r="AH249" i="6"/>
  <c r="AE249" i="6"/>
  <c r="AB249" i="6"/>
  <c r="Y249" i="6"/>
  <c r="V249" i="6"/>
  <c r="S249" i="6"/>
  <c r="P249" i="6"/>
  <c r="E249" i="6"/>
  <c r="AK157" i="6"/>
  <c r="AH157" i="6"/>
  <c r="AE157" i="6"/>
  <c r="AB157" i="6"/>
  <c r="Y157" i="6"/>
  <c r="V157" i="6"/>
  <c r="S157" i="6"/>
  <c r="P157" i="6"/>
  <c r="E157" i="6"/>
  <c r="AK227" i="6"/>
  <c r="AH227" i="6"/>
  <c r="AE227" i="6"/>
  <c r="AB227" i="6"/>
  <c r="Y227" i="6"/>
  <c r="V227" i="6"/>
  <c r="S227" i="6"/>
  <c r="P227" i="6"/>
  <c r="E227" i="6"/>
  <c r="AK125" i="6"/>
  <c r="AH125" i="6"/>
  <c r="AE125" i="6"/>
  <c r="AB125" i="6"/>
  <c r="Y125" i="6"/>
  <c r="V125" i="6"/>
  <c r="S125" i="6"/>
  <c r="P125" i="6"/>
  <c r="E125" i="6"/>
  <c r="AK321" i="6"/>
  <c r="AH321" i="6"/>
  <c r="AE321" i="6"/>
  <c r="AB321" i="6"/>
  <c r="Y321" i="6"/>
  <c r="V321" i="6"/>
  <c r="S321" i="6"/>
  <c r="P321" i="6"/>
  <c r="E321" i="6"/>
  <c r="AK290" i="6"/>
  <c r="AH290" i="6"/>
  <c r="AE290" i="6"/>
  <c r="AB290" i="6"/>
  <c r="Y290" i="6"/>
  <c r="V290" i="6"/>
  <c r="S290" i="6"/>
  <c r="P290" i="6"/>
  <c r="E290" i="6"/>
  <c r="AK311" i="6"/>
  <c r="AH311" i="6"/>
  <c r="AE311" i="6"/>
  <c r="AB311" i="6"/>
  <c r="Y311" i="6"/>
  <c r="V311" i="6"/>
  <c r="S311" i="6"/>
  <c r="P311" i="6"/>
  <c r="E311" i="6"/>
  <c r="AK199" i="6"/>
  <c r="AH199" i="6"/>
  <c r="AE199" i="6"/>
  <c r="AB199" i="6"/>
  <c r="Y199" i="6"/>
  <c r="V199" i="6"/>
  <c r="S199" i="6"/>
  <c r="P199" i="6"/>
  <c r="E199" i="6"/>
  <c r="AK204" i="6"/>
  <c r="AH204" i="6"/>
  <c r="AE204" i="6"/>
  <c r="AB204" i="6"/>
  <c r="Y204" i="6"/>
  <c r="V204" i="6"/>
  <c r="S204" i="6"/>
  <c r="P204" i="6"/>
  <c r="E204" i="6"/>
  <c r="AK94" i="6"/>
  <c r="AH94" i="6"/>
  <c r="AE94" i="6"/>
  <c r="AB94" i="6"/>
  <c r="Y94" i="6"/>
  <c r="V94" i="6"/>
  <c r="S94" i="6"/>
  <c r="P94" i="6"/>
  <c r="E94" i="6"/>
  <c r="AK219" i="6"/>
  <c r="AH219" i="6"/>
  <c r="AE219" i="6"/>
  <c r="AB219" i="6"/>
  <c r="Y219" i="6"/>
  <c r="V219" i="6"/>
  <c r="S219" i="6"/>
  <c r="P219" i="6"/>
  <c r="E219" i="6"/>
  <c r="AK266" i="6"/>
  <c r="AH266" i="6"/>
  <c r="AE266" i="6"/>
  <c r="AB266" i="6"/>
  <c r="Y266" i="6"/>
  <c r="V266" i="6"/>
  <c r="S266" i="6"/>
  <c r="P266" i="6"/>
  <c r="E266" i="6"/>
  <c r="AK273" i="6"/>
  <c r="AH273" i="6"/>
  <c r="AE273" i="6"/>
  <c r="AB273" i="6"/>
  <c r="Y273" i="6"/>
  <c r="V273" i="6"/>
  <c r="S273" i="6"/>
  <c r="P273" i="6"/>
  <c r="E273" i="6"/>
  <c r="AK267" i="6"/>
  <c r="AH267" i="6"/>
  <c r="AE267" i="6"/>
  <c r="AB267" i="6"/>
  <c r="Y267" i="6"/>
  <c r="V267" i="6"/>
  <c r="S267" i="6"/>
  <c r="P267" i="6"/>
  <c r="E267" i="6"/>
  <c r="AK189" i="6"/>
  <c r="AH189" i="6"/>
  <c r="AE189" i="6"/>
  <c r="AB189" i="6"/>
  <c r="Y189" i="6"/>
  <c r="V189" i="6"/>
  <c r="S189" i="6"/>
  <c r="P189" i="6"/>
  <c r="E189" i="6"/>
  <c r="AK320" i="6"/>
  <c r="AH320" i="6"/>
  <c r="AE320" i="6"/>
  <c r="AB320" i="6"/>
  <c r="Y320" i="6"/>
  <c r="V320" i="6"/>
  <c r="S320" i="6"/>
  <c r="P320" i="6"/>
  <c r="E320" i="6"/>
  <c r="AK283" i="6"/>
  <c r="AH283" i="6"/>
  <c r="AE283" i="6"/>
  <c r="AB283" i="6"/>
  <c r="Y283" i="6"/>
  <c r="V283" i="6"/>
  <c r="S283" i="6"/>
  <c r="P283" i="6"/>
  <c r="E283" i="6"/>
  <c r="AK181" i="6"/>
  <c r="AH181" i="6"/>
  <c r="AE181" i="6"/>
  <c r="AB181" i="6"/>
  <c r="Y181" i="6"/>
  <c r="V181" i="6"/>
  <c r="S181" i="6"/>
  <c r="P181" i="6"/>
  <c r="E181" i="6"/>
  <c r="AK84" i="6"/>
  <c r="AH84" i="6"/>
  <c r="AE84" i="6"/>
  <c r="AB84" i="6"/>
  <c r="Y84" i="6"/>
  <c r="V84" i="6"/>
  <c r="S84" i="6"/>
  <c r="P84" i="6"/>
  <c r="E84" i="6"/>
  <c r="AK83" i="6"/>
  <c r="AH83" i="6"/>
  <c r="AE83" i="6"/>
  <c r="AB83" i="6"/>
  <c r="Y83" i="6"/>
  <c r="V83" i="6"/>
  <c r="S83" i="6"/>
  <c r="P83" i="6"/>
  <c r="E83" i="6"/>
  <c r="AK82" i="6"/>
  <c r="AH82" i="6"/>
  <c r="AE82" i="6"/>
  <c r="AB82" i="6"/>
  <c r="Y82" i="6"/>
  <c r="V82" i="6"/>
  <c r="S82" i="6"/>
  <c r="P82" i="6"/>
  <c r="E82" i="6"/>
  <c r="AK175" i="6"/>
  <c r="AH175" i="6"/>
  <c r="AE175" i="6"/>
  <c r="AB175" i="6"/>
  <c r="Y175" i="6"/>
  <c r="V175" i="6"/>
  <c r="S175" i="6"/>
  <c r="P175" i="6"/>
  <c r="E175" i="6"/>
  <c r="AK93" i="6"/>
  <c r="AH93" i="6"/>
  <c r="AE93" i="6"/>
  <c r="AB93" i="6"/>
  <c r="Y93" i="6"/>
  <c r="V93" i="6"/>
  <c r="S93" i="6"/>
  <c r="P93" i="6"/>
  <c r="E93" i="6"/>
  <c r="AK286" i="6"/>
  <c r="AH286" i="6"/>
  <c r="AE286" i="6"/>
  <c r="AB286" i="6"/>
  <c r="Y286" i="6"/>
  <c r="V286" i="6"/>
  <c r="S286" i="6"/>
  <c r="P286" i="6"/>
  <c r="E286" i="6"/>
  <c r="AK168" i="6"/>
  <c r="AH168" i="6"/>
  <c r="AE168" i="6"/>
  <c r="AB168" i="6"/>
  <c r="Y168" i="6"/>
  <c r="V168" i="6"/>
  <c r="S168" i="6"/>
  <c r="P168" i="6"/>
  <c r="E168" i="6"/>
  <c r="AK308" i="6"/>
  <c r="AH308" i="6"/>
  <c r="AE308" i="6"/>
  <c r="AB308" i="6"/>
  <c r="Y308" i="6"/>
  <c r="V308" i="6"/>
  <c r="S308" i="6"/>
  <c r="P308" i="6"/>
  <c r="E308" i="6"/>
  <c r="AK282" i="6"/>
  <c r="AH282" i="6"/>
  <c r="AE282" i="6"/>
  <c r="AB282" i="6"/>
  <c r="Y282" i="6"/>
  <c r="V282" i="6"/>
  <c r="S282" i="6"/>
  <c r="P282" i="6"/>
  <c r="E282" i="6"/>
  <c r="AK229" i="6"/>
  <c r="AH229" i="6"/>
  <c r="AE229" i="6"/>
  <c r="AB229" i="6"/>
  <c r="Y229" i="6"/>
  <c r="V229" i="6"/>
  <c r="S229" i="6"/>
  <c r="P229" i="6"/>
  <c r="E229" i="6"/>
  <c r="AK300" i="6"/>
  <c r="AH300" i="6"/>
  <c r="AE300" i="6"/>
  <c r="AB300" i="6"/>
  <c r="Y300" i="6"/>
  <c r="V300" i="6"/>
  <c r="S300" i="6"/>
  <c r="P300" i="6"/>
  <c r="E300" i="6"/>
  <c r="AK130" i="6"/>
  <c r="AH130" i="6"/>
  <c r="AE130" i="6"/>
  <c r="AB130" i="6"/>
  <c r="Y130" i="6"/>
  <c r="V130" i="6"/>
  <c r="S130" i="6"/>
  <c r="P130" i="6"/>
  <c r="E130" i="6"/>
  <c r="AK81" i="6"/>
  <c r="AH81" i="6"/>
  <c r="AE81" i="6"/>
  <c r="AB81" i="6"/>
  <c r="Y81" i="6"/>
  <c r="V81" i="6"/>
  <c r="S81" i="6"/>
  <c r="P81" i="6"/>
  <c r="E81" i="6"/>
  <c r="AK80" i="6"/>
  <c r="AH80" i="6"/>
  <c r="AE80" i="6"/>
  <c r="AB80" i="6"/>
  <c r="Y80" i="6"/>
  <c r="V80" i="6"/>
  <c r="S80" i="6"/>
  <c r="P80" i="6"/>
  <c r="E80" i="6"/>
  <c r="AK220" i="6"/>
  <c r="AH220" i="6"/>
  <c r="AE220" i="6"/>
  <c r="AB220" i="6"/>
  <c r="Y220" i="6"/>
  <c r="V220" i="6"/>
  <c r="S220" i="6"/>
  <c r="P220" i="6"/>
  <c r="E220" i="6"/>
  <c r="AK133" i="6"/>
  <c r="AH133" i="6"/>
  <c r="AE133" i="6"/>
  <c r="AB133" i="6"/>
  <c r="Y133" i="6"/>
  <c r="V133" i="6"/>
  <c r="S133" i="6"/>
  <c r="P133" i="6"/>
  <c r="E133" i="6"/>
  <c r="AK79" i="6"/>
  <c r="AH79" i="6"/>
  <c r="AE79" i="6"/>
  <c r="AB79" i="6"/>
  <c r="Y79" i="6"/>
  <c r="V79" i="6"/>
  <c r="S79" i="6"/>
  <c r="P79" i="6"/>
  <c r="E79" i="6"/>
  <c r="AK222" i="6"/>
  <c r="AH222" i="6"/>
  <c r="AE222" i="6"/>
  <c r="AB222" i="6"/>
  <c r="Y222" i="6"/>
  <c r="V222" i="6"/>
  <c r="S222" i="6"/>
  <c r="P222" i="6"/>
  <c r="E222" i="6"/>
  <c r="AK96" i="6"/>
  <c r="AH96" i="6"/>
  <c r="AE96" i="6"/>
  <c r="AB96" i="6"/>
  <c r="Y96" i="6"/>
  <c r="V96" i="6"/>
  <c r="S96" i="6"/>
  <c r="P96" i="6"/>
  <c r="E96" i="6"/>
  <c r="AK132" i="6"/>
  <c r="AH132" i="6"/>
  <c r="AE132" i="6"/>
  <c r="AB132" i="6"/>
  <c r="Y132" i="6"/>
  <c r="V132" i="6"/>
  <c r="S132" i="6"/>
  <c r="P132" i="6"/>
  <c r="E132" i="6"/>
  <c r="AK251" i="6"/>
  <c r="AH251" i="6"/>
  <c r="AE251" i="6"/>
  <c r="AB251" i="6"/>
  <c r="Y251" i="6"/>
  <c r="V251" i="6"/>
  <c r="S251" i="6"/>
  <c r="P251" i="6"/>
  <c r="E251" i="6"/>
  <c r="AK78" i="6"/>
  <c r="AH78" i="6"/>
  <c r="AE78" i="6"/>
  <c r="AB78" i="6"/>
  <c r="Y78" i="6"/>
  <c r="V78" i="6"/>
  <c r="S78" i="6"/>
  <c r="P78" i="6"/>
  <c r="E78" i="6"/>
  <c r="AK77" i="6"/>
  <c r="AH77" i="6"/>
  <c r="AE77" i="6"/>
  <c r="AB77" i="6"/>
  <c r="Y77" i="6"/>
  <c r="V77" i="6"/>
  <c r="S77" i="6"/>
  <c r="P77" i="6"/>
  <c r="E77" i="6"/>
  <c r="AK76" i="6"/>
  <c r="AH76" i="6"/>
  <c r="AE76" i="6"/>
  <c r="AB76" i="6"/>
  <c r="Y76" i="6"/>
  <c r="V76" i="6"/>
  <c r="S76" i="6"/>
  <c r="P76" i="6"/>
  <c r="E76" i="6"/>
  <c r="AK134" i="6"/>
  <c r="AH134" i="6"/>
  <c r="AE134" i="6"/>
  <c r="AB134" i="6"/>
  <c r="Y134" i="6"/>
  <c r="V134" i="6"/>
  <c r="S134" i="6"/>
  <c r="P134" i="6"/>
  <c r="E134" i="6"/>
  <c r="AK303" i="6"/>
  <c r="AH303" i="6"/>
  <c r="AE303" i="6"/>
  <c r="AB303" i="6"/>
  <c r="Y303" i="6"/>
  <c r="V303" i="6"/>
  <c r="S303" i="6"/>
  <c r="P303" i="6"/>
  <c r="E303" i="6"/>
  <c r="AK75" i="6"/>
  <c r="AH75" i="6"/>
  <c r="AE75" i="6"/>
  <c r="AB75" i="6"/>
  <c r="Y75" i="6"/>
  <c r="V75" i="6"/>
  <c r="S75" i="6"/>
  <c r="P75" i="6"/>
  <c r="E75" i="6"/>
  <c r="AK234" i="6"/>
  <c r="AH234" i="6"/>
  <c r="AE234" i="6"/>
  <c r="AB234" i="6"/>
  <c r="Y234" i="6"/>
  <c r="V234" i="6"/>
  <c r="S234" i="6"/>
  <c r="P234" i="6"/>
  <c r="E234" i="6"/>
  <c r="AK284" i="6"/>
  <c r="AH284" i="6"/>
  <c r="AE284" i="6"/>
  <c r="AB284" i="6"/>
  <c r="Y284" i="6"/>
  <c r="V284" i="6"/>
  <c r="S284" i="6"/>
  <c r="P284" i="6"/>
  <c r="E284" i="6"/>
  <c r="AK295" i="6"/>
  <c r="AH295" i="6"/>
  <c r="AE295" i="6"/>
  <c r="AB295" i="6"/>
  <c r="Y295" i="6"/>
  <c r="V295" i="6"/>
  <c r="S295" i="6"/>
  <c r="P295" i="6"/>
  <c r="E295" i="6"/>
  <c r="AK328" i="6"/>
  <c r="AH328" i="6"/>
  <c r="AE328" i="6"/>
  <c r="AB328" i="6"/>
  <c r="Y328" i="6"/>
  <c r="V328" i="6"/>
  <c r="S328" i="6"/>
  <c r="P328" i="6"/>
  <c r="E328" i="6"/>
  <c r="AK225" i="6"/>
  <c r="AH225" i="6"/>
  <c r="AE225" i="6"/>
  <c r="AB225" i="6"/>
  <c r="Y225" i="6"/>
  <c r="V225" i="6"/>
  <c r="S225" i="6"/>
  <c r="P225" i="6"/>
  <c r="E225" i="6"/>
  <c r="AK74" i="6"/>
  <c r="AH74" i="6"/>
  <c r="AE74" i="6"/>
  <c r="AB74" i="6"/>
  <c r="Y74" i="6"/>
  <c r="V74" i="6"/>
  <c r="S74" i="6"/>
  <c r="P74" i="6"/>
  <c r="E74" i="6"/>
  <c r="AK331" i="6"/>
  <c r="AH331" i="6"/>
  <c r="AE331" i="6"/>
  <c r="AB331" i="6"/>
  <c r="Y331" i="6"/>
  <c r="V331" i="6"/>
  <c r="S331" i="6"/>
  <c r="P331" i="6"/>
  <c r="E331" i="6"/>
  <c r="AK195" i="6"/>
  <c r="AH195" i="6"/>
  <c r="AE195" i="6"/>
  <c r="AB195" i="6"/>
  <c r="Y195" i="6"/>
  <c r="V195" i="6"/>
  <c r="S195" i="6"/>
  <c r="P195" i="6"/>
  <c r="E195" i="6"/>
  <c r="AK73" i="6"/>
  <c r="AH73" i="6"/>
  <c r="AE73" i="6"/>
  <c r="AB73" i="6"/>
  <c r="Y73" i="6"/>
  <c r="V73" i="6"/>
  <c r="S73" i="6"/>
  <c r="P73" i="6"/>
  <c r="E73" i="6"/>
  <c r="AK142" i="6"/>
  <c r="AH142" i="6"/>
  <c r="AE142" i="6"/>
  <c r="AB142" i="6"/>
  <c r="Y142" i="6"/>
  <c r="V142" i="6"/>
  <c r="S142" i="6"/>
  <c r="P142" i="6"/>
  <c r="E142" i="6"/>
  <c r="AK127" i="6"/>
  <c r="AH127" i="6"/>
  <c r="AE127" i="6"/>
  <c r="AB127" i="6"/>
  <c r="Y127" i="6"/>
  <c r="V127" i="6"/>
  <c r="S127" i="6"/>
  <c r="P127" i="6"/>
  <c r="E127" i="6"/>
  <c r="AK90" i="6"/>
  <c r="AH90" i="6"/>
  <c r="AE90" i="6"/>
  <c r="AB90" i="6"/>
  <c r="Y90" i="6"/>
  <c r="V90" i="6"/>
  <c r="S90" i="6"/>
  <c r="P90" i="6"/>
  <c r="E90" i="6"/>
  <c r="AK72" i="6"/>
  <c r="AH72" i="6"/>
  <c r="AE72" i="6"/>
  <c r="AB72" i="6"/>
  <c r="Y72" i="6"/>
  <c r="V72" i="6"/>
  <c r="S72" i="6"/>
  <c r="P72" i="6"/>
  <c r="E72" i="6"/>
  <c r="AK192" i="6"/>
  <c r="AH192" i="6"/>
  <c r="AE192" i="6"/>
  <c r="AB192" i="6"/>
  <c r="Y192" i="6"/>
  <c r="V192" i="6"/>
  <c r="S192" i="6"/>
  <c r="P192" i="6"/>
  <c r="E192" i="6"/>
  <c r="AK235" i="6"/>
  <c r="AH235" i="6"/>
  <c r="AE235" i="6"/>
  <c r="AB235" i="6"/>
  <c r="Y235" i="6"/>
  <c r="V235" i="6"/>
  <c r="S235" i="6"/>
  <c r="P235" i="6"/>
  <c r="E235" i="6"/>
  <c r="AK104" i="6"/>
  <c r="AH104" i="6"/>
  <c r="AE104" i="6"/>
  <c r="AB104" i="6"/>
  <c r="Y104" i="6"/>
  <c r="V104" i="6"/>
  <c r="S104" i="6"/>
  <c r="P104" i="6"/>
  <c r="E104" i="6"/>
  <c r="AK121" i="6"/>
  <c r="AH121" i="6"/>
  <c r="AE121" i="6"/>
  <c r="AB121" i="6"/>
  <c r="Y121" i="6"/>
  <c r="V121" i="6"/>
  <c r="S121" i="6"/>
  <c r="P121" i="6"/>
  <c r="E121" i="6"/>
  <c r="AK71" i="6"/>
  <c r="AH71" i="6"/>
  <c r="AE71" i="6"/>
  <c r="AB71" i="6"/>
  <c r="Y71" i="6"/>
  <c r="V71" i="6"/>
  <c r="S71" i="6"/>
  <c r="P71" i="6"/>
  <c r="E71" i="6"/>
  <c r="AK171" i="6"/>
  <c r="AH171" i="6"/>
  <c r="AE171" i="6"/>
  <c r="AB171" i="6"/>
  <c r="Y171" i="6"/>
  <c r="V171" i="6"/>
  <c r="S171" i="6"/>
  <c r="P171" i="6"/>
  <c r="E171" i="6"/>
  <c r="AK299" i="6"/>
  <c r="AH299" i="6"/>
  <c r="AE299" i="6"/>
  <c r="AB299" i="6"/>
  <c r="Y299" i="6"/>
  <c r="V299" i="6"/>
  <c r="S299" i="6"/>
  <c r="P299" i="6"/>
  <c r="E299" i="6"/>
  <c r="AK190" i="6"/>
  <c r="AH190" i="6"/>
  <c r="AE190" i="6"/>
  <c r="AB190" i="6"/>
  <c r="Y190" i="6"/>
  <c r="V190" i="6"/>
  <c r="S190" i="6"/>
  <c r="P190" i="6"/>
  <c r="E190" i="6"/>
  <c r="AK70" i="6"/>
  <c r="AH70" i="6"/>
  <c r="AE70" i="6"/>
  <c r="AB70" i="6"/>
  <c r="Y70" i="6"/>
  <c r="V70" i="6"/>
  <c r="S70" i="6"/>
  <c r="P70" i="6"/>
  <c r="E70" i="6"/>
  <c r="AK136" i="6"/>
  <c r="AH136" i="6"/>
  <c r="AE136" i="6"/>
  <c r="AB136" i="6"/>
  <c r="Y136" i="6"/>
  <c r="V136" i="6"/>
  <c r="S136" i="6"/>
  <c r="P136" i="6"/>
  <c r="E136" i="6"/>
  <c r="AK248" i="6"/>
  <c r="AH248" i="6"/>
  <c r="AE248" i="6"/>
  <c r="AB248" i="6"/>
  <c r="Y248" i="6"/>
  <c r="V248" i="6"/>
  <c r="S248" i="6"/>
  <c r="P248" i="6"/>
  <c r="E248" i="6"/>
  <c r="AK274" i="6"/>
  <c r="AH274" i="6"/>
  <c r="AE274" i="6"/>
  <c r="AB274" i="6"/>
  <c r="Y274" i="6"/>
  <c r="V274" i="6"/>
  <c r="S274" i="6"/>
  <c r="P274" i="6"/>
  <c r="E274" i="6"/>
  <c r="AK69" i="6"/>
  <c r="AH69" i="6"/>
  <c r="AE69" i="6"/>
  <c r="AB69" i="6"/>
  <c r="Y69" i="6"/>
  <c r="V69" i="6"/>
  <c r="S69" i="6"/>
  <c r="P69" i="6"/>
  <c r="E69" i="6"/>
  <c r="AK170" i="6"/>
  <c r="AH170" i="6"/>
  <c r="AE170" i="6"/>
  <c r="AB170" i="6"/>
  <c r="Y170" i="6"/>
  <c r="V170" i="6"/>
  <c r="S170" i="6"/>
  <c r="P170" i="6"/>
  <c r="E170" i="6"/>
  <c r="AK265" i="6"/>
  <c r="AH265" i="6"/>
  <c r="AE265" i="6"/>
  <c r="AB265" i="6"/>
  <c r="Y265" i="6"/>
  <c r="V265" i="6"/>
  <c r="S265" i="6"/>
  <c r="P265" i="6"/>
  <c r="E265" i="6"/>
  <c r="AK68" i="6"/>
  <c r="AH68" i="6"/>
  <c r="AE68" i="6"/>
  <c r="AB68" i="6"/>
  <c r="Y68" i="6"/>
  <c r="V68" i="6"/>
  <c r="S68" i="6"/>
  <c r="P68" i="6"/>
  <c r="E68" i="6"/>
  <c r="AK67" i="6"/>
  <c r="AH67" i="6"/>
  <c r="AE67" i="6"/>
  <c r="AB67" i="6"/>
  <c r="Y67" i="6"/>
  <c r="V67" i="6"/>
  <c r="S67" i="6"/>
  <c r="P67" i="6"/>
  <c r="E67" i="6"/>
  <c r="AK280" i="6"/>
  <c r="AH280" i="6"/>
  <c r="AE280" i="6"/>
  <c r="AB280" i="6"/>
  <c r="Y280" i="6"/>
  <c r="V280" i="6"/>
  <c r="S280" i="6"/>
  <c r="P280" i="6"/>
  <c r="E280" i="6"/>
  <c r="AK66" i="6"/>
  <c r="AH66" i="6"/>
  <c r="AE66" i="6"/>
  <c r="AB66" i="6"/>
  <c r="Y66" i="6"/>
  <c r="V66" i="6"/>
  <c r="S66" i="6"/>
  <c r="P66" i="6"/>
  <c r="E66" i="6"/>
  <c r="AK205" i="6"/>
  <c r="AH205" i="6"/>
  <c r="AE205" i="6"/>
  <c r="AB205" i="6"/>
  <c r="Y205" i="6"/>
  <c r="V205" i="6"/>
  <c r="S205" i="6"/>
  <c r="P205" i="6"/>
  <c r="E205" i="6"/>
  <c r="AK65" i="6"/>
  <c r="AH65" i="6"/>
  <c r="AE65" i="6"/>
  <c r="AB65" i="6"/>
  <c r="Y65" i="6"/>
  <c r="V65" i="6"/>
  <c r="S65" i="6"/>
  <c r="P65" i="6"/>
  <c r="E65" i="6"/>
  <c r="AK64" i="6"/>
  <c r="AH64" i="6"/>
  <c r="AE64" i="6"/>
  <c r="AB64" i="6"/>
  <c r="Y64" i="6"/>
  <c r="V64" i="6"/>
  <c r="S64" i="6"/>
  <c r="P64" i="6"/>
  <c r="E64" i="6"/>
  <c r="AK120" i="6"/>
  <c r="AH120" i="6"/>
  <c r="AE120" i="6"/>
  <c r="AB120" i="6"/>
  <c r="Y120" i="6"/>
  <c r="V120" i="6"/>
  <c r="S120" i="6"/>
  <c r="P120" i="6"/>
  <c r="E120" i="6"/>
  <c r="AK97" i="6"/>
  <c r="AH97" i="6"/>
  <c r="AE97" i="6"/>
  <c r="AB97" i="6"/>
  <c r="Y97" i="6"/>
  <c r="V97" i="6"/>
  <c r="S97" i="6"/>
  <c r="P97" i="6"/>
  <c r="E97" i="6"/>
  <c r="AK117" i="6"/>
  <c r="AH117" i="6"/>
  <c r="AE117" i="6"/>
  <c r="AB117" i="6"/>
  <c r="Y117" i="6"/>
  <c r="V117" i="6"/>
  <c r="S117" i="6"/>
  <c r="P117" i="6"/>
  <c r="E117" i="6"/>
  <c r="AK63" i="6"/>
  <c r="AH63" i="6"/>
  <c r="AE63" i="6"/>
  <c r="AB63" i="6"/>
  <c r="Y63" i="6"/>
  <c r="V63" i="6"/>
  <c r="S63" i="6"/>
  <c r="P63" i="6"/>
  <c r="E63" i="6"/>
  <c r="AK62" i="6"/>
  <c r="AH62" i="6"/>
  <c r="AE62" i="6"/>
  <c r="AB62" i="6"/>
  <c r="Y62" i="6"/>
  <c r="V62" i="6"/>
  <c r="S62" i="6"/>
  <c r="P62" i="6"/>
  <c r="E62" i="6"/>
  <c r="AK98" i="6"/>
  <c r="AH98" i="6"/>
  <c r="AE98" i="6"/>
  <c r="AB98" i="6"/>
  <c r="Y98" i="6"/>
  <c r="V98" i="6"/>
  <c r="S98" i="6"/>
  <c r="P98" i="6"/>
  <c r="E98" i="6"/>
  <c r="AK245" i="6"/>
  <c r="AH245" i="6"/>
  <c r="AE245" i="6"/>
  <c r="AB245" i="6"/>
  <c r="Y245" i="6"/>
  <c r="V245" i="6"/>
  <c r="S245" i="6"/>
  <c r="P245" i="6"/>
  <c r="E245" i="6"/>
  <c r="AK316" i="6"/>
  <c r="AH316" i="6"/>
  <c r="AE316" i="6"/>
  <c r="AB316" i="6"/>
  <c r="Y316" i="6"/>
  <c r="V316" i="6"/>
  <c r="S316" i="6"/>
  <c r="P316" i="6"/>
  <c r="E316" i="6"/>
  <c r="AK61" i="6"/>
  <c r="AH61" i="6"/>
  <c r="AE61" i="6"/>
  <c r="AB61" i="6"/>
  <c r="Y61" i="6"/>
  <c r="V61" i="6"/>
  <c r="S61" i="6"/>
  <c r="P61" i="6"/>
  <c r="E61" i="6"/>
  <c r="AK224" i="6"/>
  <c r="AH224" i="6"/>
  <c r="AE224" i="6"/>
  <c r="AB224" i="6"/>
  <c r="Y224" i="6"/>
  <c r="V224" i="6"/>
  <c r="S224" i="6"/>
  <c r="P224" i="6"/>
  <c r="E224" i="6"/>
  <c r="AK326" i="6"/>
  <c r="AH326" i="6"/>
  <c r="AE326" i="6"/>
  <c r="AB326" i="6"/>
  <c r="Y326" i="6"/>
  <c r="V326" i="6"/>
  <c r="S326" i="6"/>
  <c r="P326" i="6"/>
  <c r="E326" i="6"/>
  <c r="AK60" i="6"/>
  <c r="AH60" i="6"/>
  <c r="AE60" i="6"/>
  <c r="AB60" i="6"/>
  <c r="Y60" i="6"/>
  <c r="V60" i="6"/>
  <c r="S60" i="6"/>
  <c r="P60" i="6"/>
  <c r="E60" i="6"/>
  <c r="AK163" i="6"/>
  <c r="AH163" i="6"/>
  <c r="AE163" i="6"/>
  <c r="AB163" i="6"/>
  <c r="Y163" i="6"/>
  <c r="V163" i="6"/>
  <c r="S163" i="6"/>
  <c r="P163" i="6"/>
  <c r="E163" i="6"/>
  <c r="AK197" i="6"/>
  <c r="AH197" i="6"/>
  <c r="AE197" i="6"/>
  <c r="AB197" i="6"/>
  <c r="Y197" i="6"/>
  <c r="V197" i="6"/>
  <c r="S197" i="6"/>
  <c r="P197" i="6"/>
  <c r="E197" i="6"/>
  <c r="AK201" i="6"/>
  <c r="AH201" i="6"/>
  <c r="AE201" i="6"/>
  <c r="AB201" i="6"/>
  <c r="Y201" i="6"/>
  <c r="V201" i="6"/>
  <c r="S201" i="6"/>
  <c r="P201" i="6"/>
  <c r="E201" i="6"/>
  <c r="AK152" i="6"/>
  <c r="AH152" i="6"/>
  <c r="AE152" i="6"/>
  <c r="AB152" i="6"/>
  <c r="Y152" i="6"/>
  <c r="V152" i="6"/>
  <c r="S152" i="6"/>
  <c r="P152" i="6"/>
  <c r="E152" i="6"/>
  <c r="AK59" i="6"/>
  <c r="AH59" i="6"/>
  <c r="AE59" i="6"/>
  <c r="AB59" i="6"/>
  <c r="Y59" i="6"/>
  <c r="V59" i="6"/>
  <c r="S59" i="6"/>
  <c r="P59" i="6"/>
  <c r="E59" i="6"/>
  <c r="AK58" i="6"/>
  <c r="AH58" i="6"/>
  <c r="AE58" i="6"/>
  <c r="AB58" i="6"/>
  <c r="Y58" i="6"/>
  <c r="V58" i="6"/>
  <c r="S58" i="6"/>
  <c r="P58" i="6"/>
  <c r="E58" i="6"/>
  <c r="AK178" i="6"/>
  <c r="AH178" i="6"/>
  <c r="AE178" i="6"/>
  <c r="AB178" i="6"/>
  <c r="Y178" i="6"/>
  <c r="V178" i="6"/>
  <c r="S178" i="6"/>
  <c r="P178" i="6"/>
  <c r="E178" i="6"/>
  <c r="AK57" i="6"/>
  <c r="AH57" i="6"/>
  <c r="AE57" i="6"/>
  <c r="AB57" i="6"/>
  <c r="Y57" i="6"/>
  <c r="V57" i="6"/>
  <c r="S57" i="6"/>
  <c r="P57" i="6"/>
  <c r="E57" i="6"/>
  <c r="AK269" i="6"/>
  <c r="AH269" i="6"/>
  <c r="AE269" i="6"/>
  <c r="AB269" i="6"/>
  <c r="Y269" i="6"/>
  <c r="V269" i="6"/>
  <c r="S269" i="6"/>
  <c r="P269" i="6"/>
  <c r="E269" i="6"/>
  <c r="AK56" i="6"/>
  <c r="AH56" i="6"/>
  <c r="AE56" i="6"/>
  <c r="AB56" i="6"/>
  <c r="Y56" i="6"/>
  <c r="V56" i="6"/>
  <c r="S56" i="6"/>
  <c r="P56" i="6"/>
  <c r="E56" i="6"/>
  <c r="AK55" i="6"/>
  <c r="AH55" i="6"/>
  <c r="AE55" i="6"/>
  <c r="AB55" i="6"/>
  <c r="Y55" i="6"/>
  <c r="V55" i="6"/>
  <c r="S55" i="6"/>
  <c r="P55" i="6"/>
  <c r="E55" i="6"/>
  <c r="AK155" i="6"/>
  <c r="AH155" i="6"/>
  <c r="AE155" i="6"/>
  <c r="AB155" i="6"/>
  <c r="Y155" i="6"/>
  <c r="V155" i="6"/>
  <c r="S155" i="6"/>
  <c r="P155" i="6"/>
  <c r="E155" i="6"/>
  <c r="AK206" i="6"/>
  <c r="AH206" i="6"/>
  <c r="AE206" i="6"/>
  <c r="AB206" i="6"/>
  <c r="Y206" i="6"/>
  <c r="V206" i="6"/>
  <c r="S206" i="6"/>
  <c r="P206" i="6"/>
  <c r="E206" i="6"/>
  <c r="AK119" i="6"/>
  <c r="AH119" i="6"/>
  <c r="AE119" i="6"/>
  <c r="AB119" i="6"/>
  <c r="Y119" i="6"/>
  <c r="V119" i="6"/>
  <c r="S119" i="6"/>
  <c r="P119" i="6"/>
  <c r="E119" i="6"/>
  <c r="AK312" i="6"/>
  <c r="AH312" i="6"/>
  <c r="AE312" i="6"/>
  <c r="AB312" i="6"/>
  <c r="Y312" i="6"/>
  <c r="V312" i="6"/>
  <c r="S312" i="6"/>
  <c r="P312" i="6"/>
  <c r="E312" i="6"/>
  <c r="AK54" i="6"/>
  <c r="AH54" i="6"/>
  <c r="AE54" i="6"/>
  <c r="AB54" i="6"/>
  <c r="Y54" i="6"/>
  <c r="V54" i="6"/>
  <c r="S54" i="6"/>
  <c r="P54" i="6"/>
  <c r="E54" i="6"/>
  <c r="AK173" i="6"/>
  <c r="AH173" i="6"/>
  <c r="AE173" i="6"/>
  <c r="AB173" i="6"/>
  <c r="Y173" i="6"/>
  <c r="V173" i="6"/>
  <c r="S173" i="6"/>
  <c r="P173" i="6"/>
  <c r="E173" i="6"/>
  <c r="AK131" i="6"/>
  <c r="AH131" i="6"/>
  <c r="AE131" i="6"/>
  <c r="AB131" i="6"/>
  <c r="Y131" i="6"/>
  <c r="V131" i="6"/>
  <c r="S131" i="6"/>
  <c r="P131" i="6"/>
  <c r="E131" i="6"/>
  <c r="AK53" i="6"/>
  <c r="AH53" i="6"/>
  <c r="AE53" i="6"/>
  <c r="AB53" i="6"/>
  <c r="Y53" i="6"/>
  <c r="V53" i="6"/>
  <c r="S53" i="6"/>
  <c r="P53" i="6"/>
  <c r="E53" i="6"/>
  <c r="AK162" i="6"/>
  <c r="AH162" i="6"/>
  <c r="AE162" i="6"/>
  <c r="AB162" i="6"/>
  <c r="Y162" i="6"/>
  <c r="V162" i="6"/>
  <c r="S162" i="6"/>
  <c r="P162" i="6"/>
  <c r="E162" i="6"/>
  <c r="AK287" i="6"/>
  <c r="AH287" i="6"/>
  <c r="AE287" i="6"/>
  <c r="AB287" i="6"/>
  <c r="Y287" i="6"/>
  <c r="V287" i="6"/>
  <c r="S287" i="6"/>
  <c r="P287" i="6"/>
  <c r="E287" i="6"/>
  <c r="AK301" i="6"/>
  <c r="AH301" i="6"/>
  <c r="AE301" i="6"/>
  <c r="AB301" i="6"/>
  <c r="Y301" i="6"/>
  <c r="V301" i="6"/>
  <c r="S301" i="6"/>
  <c r="P301" i="6"/>
  <c r="E301" i="6"/>
  <c r="AK52" i="6"/>
  <c r="AH52" i="6"/>
  <c r="AE52" i="6"/>
  <c r="AB52" i="6"/>
  <c r="Y52" i="6"/>
  <c r="V52" i="6"/>
  <c r="S52" i="6"/>
  <c r="P52" i="6"/>
  <c r="E52" i="6"/>
  <c r="AK193" i="6"/>
  <c r="AH193" i="6"/>
  <c r="AE193" i="6"/>
  <c r="AB193" i="6"/>
  <c r="Y193" i="6"/>
  <c r="V193" i="6"/>
  <c r="S193" i="6"/>
  <c r="P193" i="6"/>
  <c r="E193" i="6"/>
  <c r="AK51" i="6"/>
  <c r="AH51" i="6"/>
  <c r="AE51" i="6"/>
  <c r="AB51" i="6"/>
  <c r="Y51" i="6"/>
  <c r="V51" i="6"/>
  <c r="S51" i="6"/>
  <c r="P51" i="6"/>
  <c r="E51" i="6"/>
  <c r="AK50" i="6"/>
  <c r="AH50" i="6"/>
  <c r="AE50" i="6"/>
  <c r="AB50" i="6"/>
  <c r="Y50" i="6"/>
  <c r="V50" i="6"/>
  <c r="S50" i="6"/>
  <c r="P50" i="6"/>
  <c r="E50" i="6"/>
  <c r="AK279" i="6"/>
  <c r="AH279" i="6"/>
  <c r="AE279" i="6"/>
  <c r="AB279" i="6"/>
  <c r="Y279" i="6"/>
  <c r="V279" i="6"/>
  <c r="S279" i="6"/>
  <c r="P279" i="6"/>
  <c r="E279" i="6"/>
  <c r="AK165" i="6"/>
  <c r="AH165" i="6"/>
  <c r="AE165" i="6"/>
  <c r="AB165" i="6"/>
  <c r="Y165" i="6"/>
  <c r="V165" i="6"/>
  <c r="S165" i="6"/>
  <c r="P165" i="6"/>
  <c r="E165" i="6"/>
  <c r="AK159" i="6"/>
  <c r="AH159" i="6"/>
  <c r="AE159" i="6"/>
  <c r="AB159" i="6"/>
  <c r="Y159" i="6"/>
  <c r="V159" i="6"/>
  <c r="S159" i="6"/>
  <c r="P159" i="6"/>
  <c r="E159" i="6"/>
  <c r="AK49" i="6"/>
  <c r="AH49" i="6"/>
  <c r="AE49" i="6"/>
  <c r="AB49" i="6"/>
  <c r="Y49" i="6"/>
  <c r="V49" i="6"/>
  <c r="S49" i="6"/>
  <c r="P49" i="6"/>
  <c r="E49" i="6"/>
  <c r="AK218" i="6"/>
  <c r="AH218" i="6"/>
  <c r="AE218" i="6"/>
  <c r="AB218" i="6"/>
  <c r="Y218" i="6"/>
  <c r="V218" i="6"/>
  <c r="S218" i="6"/>
  <c r="P218" i="6"/>
  <c r="E218" i="6"/>
  <c r="AK306" i="6"/>
  <c r="AH306" i="6"/>
  <c r="AE306" i="6"/>
  <c r="AB306" i="6"/>
  <c r="Y306" i="6"/>
  <c r="V306" i="6"/>
  <c r="S306" i="6"/>
  <c r="P306" i="6"/>
  <c r="E306" i="6"/>
  <c r="AK298" i="6"/>
  <c r="AH298" i="6"/>
  <c r="AE298" i="6"/>
  <c r="AB298" i="6"/>
  <c r="Y298" i="6"/>
  <c r="V298" i="6"/>
  <c r="S298" i="6"/>
  <c r="P298" i="6"/>
  <c r="E298" i="6"/>
  <c r="AK118" i="6"/>
  <c r="AH118" i="6"/>
  <c r="AE118" i="6"/>
  <c r="AB118" i="6"/>
  <c r="Y118" i="6"/>
  <c r="V118" i="6"/>
  <c r="S118" i="6"/>
  <c r="P118" i="6"/>
  <c r="E118" i="6"/>
  <c r="AK294" i="6"/>
  <c r="AH294" i="6"/>
  <c r="AE294" i="6"/>
  <c r="AB294" i="6"/>
  <c r="Y294" i="6"/>
  <c r="V294" i="6"/>
  <c r="S294" i="6"/>
  <c r="P294" i="6"/>
  <c r="E294" i="6"/>
  <c r="AK262" i="6"/>
  <c r="AH262" i="6"/>
  <c r="AE262" i="6"/>
  <c r="AB262" i="6"/>
  <c r="Y262" i="6"/>
  <c r="V262" i="6"/>
  <c r="S262" i="6"/>
  <c r="P262" i="6"/>
  <c r="E262" i="6"/>
  <c r="AK164" i="6"/>
  <c r="AH164" i="6"/>
  <c r="AE164" i="6"/>
  <c r="AB164" i="6"/>
  <c r="Y164" i="6"/>
  <c r="V164" i="6"/>
  <c r="S164" i="6"/>
  <c r="P164" i="6"/>
  <c r="E164" i="6"/>
  <c r="AK48" i="6"/>
  <c r="AH48" i="6"/>
  <c r="AE48" i="6"/>
  <c r="AB48" i="6"/>
  <c r="Y48" i="6"/>
  <c r="V48" i="6"/>
  <c r="S48" i="6"/>
  <c r="P48" i="6"/>
  <c r="E48" i="6"/>
  <c r="AK47" i="6"/>
  <c r="AH47" i="6"/>
  <c r="AE47" i="6"/>
  <c r="AB47" i="6"/>
  <c r="Y47" i="6"/>
  <c r="V47" i="6"/>
  <c r="S47" i="6"/>
  <c r="P47" i="6"/>
  <c r="E47" i="6"/>
  <c r="AK167" i="6"/>
  <c r="AH167" i="6"/>
  <c r="AE167" i="6"/>
  <c r="AB167" i="6"/>
  <c r="Y167" i="6"/>
  <c r="V167" i="6"/>
  <c r="S167" i="6"/>
  <c r="P167" i="6"/>
  <c r="E167" i="6"/>
  <c r="AK232" i="6"/>
  <c r="AH232" i="6"/>
  <c r="AE232" i="6"/>
  <c r="AB232" i="6"/>
  <c r="Y232" i="6"/>
  <c r="V232" i="6"/>
  <c r="S232" i="6"/>
  <c r="P232" i="6"/>
  <c r="E232" i="6"/>
  <c r="AK198" i="6"/>
  <c r="AH198" i="6"/>
  <c r="AE198" i="6"/>
  <c r="AB198" i="6"/>
  <c r="Y198" i="6"/>
  <c r="V198" i="6"/>
  <c r="S198" i="6"/>
  <c r="P198" i="6"/>
  <c r="E198" i="6"/>
  <c r="AK239" i="6"/>
  <c r="AH239" i="6"/>
  <c r="AE239" i="6"/>
  <c r="AB239" i="6"/>
  <c r="Y239" i="6"/>
  <c r="V239" i="6"/>
  <c r="S239" i="6"/>
  <c r="P239" i="6"/>
  <c r="E239" i="6"/>
  <c r="AK158" i="6"/>
  <c r="AH158" i="6"/>
  <c r="AE158" i="6"/>
  <c r="AB158" i="6"/>
  <c r="Y158" i="6"/>
  <c r="V158" i="6"/>
  <c r="S158" i="6"/>
  <c r="P158" i="6"/>
  <c r="E158" i="6"/>
  <c r="AK46" i="6"/>
  <c r="AH46" i="6"/>
  <c r="AE46" i="6"/>
  <c r="AB46" i="6"/>
  <c r="Y46" i="6"/>
  <c r="V46" i="6"/>
  <c r="S46" i="6"/>
  <c r="P46" i="6"/>
  <c r="E46" i="6"/>
  <c r="AK100" i="6"/>
  <c r="AH100" i="6"/>
  <c r="AE100" i="6"/>
  <c r="AB100" i="6"/>
  <c r="Y100" i="6"/>
  <c r="V100" i="6"/>
  <c r="S100" i="6"/>
  <c r="P100" i="6"/>
  <c r="E100" i="6"/>
  <c r="AK45" i="6"/>
  <c r="AH45" i="6"/>
  <c r="AE45" i="6"/>
  <c r="AB45" i="6"/>
  <c r="Y45" i="6"/>
  <c r="V45" i="6"/>
  <c r="S45" i="6"/>
  <c r="P45" i="6"/>
  <c r="E45" i="6"/>
  <c r="AK211" i="6"/>
  <c r="AH211" i="6"/>
  <c r="AE211" i="6"/>
  <c r="AB211" i="6"/>
  <c r="Y211" i="6"/>
  <c r="V211" i="6"/>
  <c r="S211" i="6"/>
  <c r="P211" i="6"/>
  <c r="E211" i="6"/>
  <c r="AK172" i="6"/>
  <c r="AH172" i="6"/>
  <c r="AE172" i="6"/>
  <c r="AB172" i="6"/>
  <c r="Y172" i="6"/>
  <c r="V172" i="6"/>
  <c r="S172" i="6"/>
  <c r="P172" i="6"/>
  <c r="E172" i="6"/>
  <c r="AK129" i="6"/>
  <c r="AH129" i="6"/>
  <c r="AE129" i="6"/>
  <c r="AB129" i="6"/>
  <c r="Y129" i="6"/>
  <c r="V129" i="6"/>
  <c r="S129" i="6"/>
  <c r="P129" i="6"/>
  <c r="E129" i="6"/>
  <c r="AK254" i="6"/>
  <c r="AH254" i="6"/>
  <c r="AE254" i="6"/>
  <c r="AB254" i="6"/>
  <c r="Y254" i="6"/>
  <c r="V254" i="6"/>
  <c r="S254" i="6"/>
  <c r="P254" i="6"/>
  <c r="E254" i="6"/>
  <c r="AK281" i="6"/>
  <c r="AH281" i="6"/>
  <c r="AE281" i="6"/>
  <c r="AB281" i="6"/>
  <c r="Y281" i="6"/>
  <c r="V281" i="6"/>
  <c r="S281" i="6"/>
  <c r="P281" i="6"/>
  <c r="E281" i="6"/>
  <c r="AK44" i="6"/>
  <c r="AH44" i="6"/>
  <c r="AE44" i="6"/>
  <c r="AB44" i="6"/>
  <c r="Y44" i="6"/>
  <c r="V44" i="6"/>
  <c r="S44" i="6"/>
  <c r="P44" i="6"/>
  <c r="E44" i="6"/>
  <c r="AK114" i="6"/>
  <c r="AH114" i="6"/>
  <c r="AE114" i="6"/>
  <c r="AB114" i="6"/>
  <c r="Y114" i="6"/>
  <c r="V114" i="6"/>
  <c r="S114" i="6"/>
  <c r="P114" i="6"/>
  <c r="E114" i="6"/>
  <c r="AK196" i="6"/>
  <c r="AH196" i="6"/>
  <c r="AE196" i="6"/>
  <c r="AB196" i="6"/>
  <c r="Y196" i="6"/>
  <c r="V196" i="6"/>
  <c r="S196" i="6"/>
  <c r="P196" i="6"/>
  <c r="E196" i="6"/>
  <c r="AK43" i="6"/>
  <c r="AH43" i="6"/>
  <c r="AE43" i="6"/>
  <c r="AB43" i="6"/>
  <c r="Y43" i="6"/>
  <c r="V43" i="6"/>
  <c r="S43" i="6"/>
  <c r="P43" i="6"/>
  <c r="E43" i="6"/>
  <c r="AK327" i="6"/>
  <c r="AH327" i="6"/>
  <c r="AE327" i="6"/>
  <c r="AB327" i="6"/>
  <c r="Y327" i="6"/>
  <c r="V327" i="6"/>
  <c r="S327" i="6"/>
  <c r="P327" i="6"/>
  <c r="E327" i="6"/>
  <c r="AK182" i="6"/>
  <c r="AH182" i="6"/>
  <c r="AE182" i="6"/>
  <c r="AB182" i="6"/>
  <c r="Y182" i="6"/>
  <c r="V182" i="6"/>
  <c r="S182" i="6"/>
  <c r="P182" i="6"/>
  <c r="E182" i="6"/>
  <c r="AK304" i="6"/>
  <c r="AH304" i="6"/>
  <c r="AE304" i="6"/>
  <c r="AB304" i="6"/>
  <c r="Y304" i="6"/>
  <c r="V304" i="6"/>
  <c r="S304" i="6"/>
  <c r="P304" i="6"/>
  <c r="E304" i="6"/>
  <c r="AK194" i="6"/>
  <c r="AH194" i="6"/>
  <c r="AE194" i="6"/>
  <c r="AB194" i="6"/>
  <c r="Y194" i="6"/>
  <c r="V194" i="6"/>
  <c r="S194" i="6"/>
  <c r="P194" i="6"/>
  <c r="E194" i="6"/>
  <c r="AK314" i="6"/>
  <c r="AH314" i="6"/>
  <c r="AE314" i="6"/>
  <c r="AB314" i="6"/>
  <c r="Y314" i="6"/>
  <c r="V314" i="6"/>
  <c r="S314" i="6"/>
  <c r="P314" i="6"/>
  <c r="E314" i="6"/>
  <c r="AK322" i="6"/>
  <c r="AH322" i="6"/>
  <c r="AE322" i="6"/>
  <c r="AB322" i="6"/>
  <c r="Y322" i="6"/>
  <c r="V322" i="6"/>
  <c r="S322" i="6"/>
  <c r="P322" i="6"/>
  <c r="E322" i="6"/>
  <c r="AK42" i="6"/>
  <c r="AH42" i="6"/>
  <c r="AE42" i="6"/>
  <c r="AB42" i="6"/>
  <c r="Y42" i="6"/>
  <c r="V42" i="6"/>
  <c r="S42" i="6"/>
  <c r="P42" i="6"/>
  <c r="E42" i="6"/>
  <c r="AK41" i="6"/>
  <c r="AH41" i="6"/>
  <c r="AE41" i="6"/>
  <c r="AB41" i="6"/>
  <c r="Y41" i="6"/>
  <c r="V41" i="6"/>
  <c r="S41" i="6"/>
  <c r="P41" i="6"/>
  <c r="E41" i="6"/>
  <c r="AK111" i="6"/>
  <c r="AH111" i="6"/>
  <c r="AE111" i="6"/>
  <c r="AB111" i="6"/>
  <c r="Y111" i="6"/>
  <c r="V111" i="6"/>
  <c r="S111" i="6"/>
  <c r="P111" i="6"/>
  <c r="E111" i="6"/>
  <c r="AK105" i="6"/>
  <c r="AH105" i="6"/>
  <c r="AE105" i="6"/>
  <c r="AB105" i="6"/>
  <c r="Y105" i="6"/>
  <c r="V105" i="6"/>
  <c r="S105" i="6"/>
  <c r="P105" i="6"/>
  <c r="E105" i="6"/>
  <c r="AK240" i="6"/>
  <c r="AH240" i="6"/>
  <c r="AE240" i="6"/>
  <c r="AB240" i="6"/>
  <c r="Y240" i="6"/>
  <c r="V240" i="6"/>
  <c r="S240" i="6"/>
  <c r="P240" i="6"/>
  <c r="E240" i="6"/>
  <c r="AK166" i="6"/>
  <c r="AH166" i="6"/>
  <c r="AE166" i="6"/>
  <c r="AB166" i="6"/>
  <c r="Y166" i="6"/>
  <c r="V166" i="6"/>
  <c r="S166" i="6"/>
  <c r="P166" i="6"/>
  <c r="E166" i="6"/>
  <c r="AK116" i="6"/>
  <c r="AH116" i="6"/>
  <c r="AE116" i="6"/>
  <c r="AB116" i="6"/>
  <c r="Y116" i="6"/>
  <c r="V116" i="6"/>
  <c r="S116" i="6"/>
  <c r="P116" i="6"/>
  <c r="E116" i="6"/>
  <c r="AK40" i="6"/>
  <c r="AH40" i="6"/>
  <c r="AE40" i="6"/>
  <c r="AB40" i="6"/>
  <c r="Y40" i="6"/>
  <c r="V40" i="6"/>
  <c r="S40" i="6"/>
  <c r="P40" i="6"/>
  <c r="E40" i="6"/>
  <c r="AK110" i="6"/>
  <c r="AH110" i="6"/>
  <c r="AE110" i="6"/>
  <c r="AB110" i="6"/>
  <c r="Y110" i="6"/>
  <c r="V110" i="6"/>
  <c r="S110" i="6"/>
  <c r="P110" i="6"/>
  <c r="E110" i="6"/>
  <c r="AK213" i="6"/>
  <c r="AH213" i="6"/>
  <c r="AE213" i="6"/>
  <c r="AB213" i="6"/>
  <c r="Y213" i="6"/>
  <c r="V213" i="6"/>
  <c r="S213" i="6"/>
  <c r="P213" i="6"/>
  <c r="E213" i="6"/>
  <c r="AK139" i="6"/>
  <c r="AH139" i="6"/>
  <c r="AE139" i="6"/>
  <c r="AB139" i="6"/>
  <c r="Y139" i="6"/>
  <c r="V139" i="6"/>
  <c r="S139" i="6"/>
  <c r="P139" i="6"/>
  <c r="E139" i="6"/>
  <c r="AK203" i="6"/>
  <c r="AH203" i="6"/>
  <c r="AE203" i="6"/>
  <c r="AB203" i="6"/>
  <c r="Y203" i="6"/>
  <c r="V203" i="6"/>
  <c r="S203" i="6"/>
  <c r="P203" i="6"/>
  <c r="E203" i="6"/>
  <c r="AK39" i="6"/>
  <c r="AH39" i="6"/>
  <c r="AE39" i="6"/>
  <c r="AB39" i="6"/>
  <c r="Y39" i="6"/>
  <c r="V39" i="6"/>
  <c r="S39" i="6"/>
  <c r="P39" i="6"/>
  <c r="E39" i="6"/>
  <c r="AK174" i="6"/>
  <c r="AH174" i="6"/>
  <c r="AE174" i="6"/>
  <c r="AB174" i="6"/>
  <c r="Y174" i="6"/>
  <c r="V174" i="6"/>
  <c r="S174" i="6"/>
  <c r="P174" i="6"/>
  <c r="E174" i="6"/>
  <c r="AK95" i="6"/>
  <c r="AH95" i="6"/>
  <c r="AE95" i="6"/>
  <c r="AB95" i="6"/>
  <c r="Y95" i="6"/>
  <c r="V95" i="6"/>
  <c r="S95" i="6"/>
  <c r="P95" i="6"/>
  <c r="E95" i="6"/>
  <c r="AK107" i="6"/>
  <c r="AH107" i="6"/>
  <c r="AE107" i="6"/>
  <c r="AB107" i="6"/>
  <c r="Y107" i="6"/>
  <c r="V107" i="6"/>
  <c r="S107" i="6"/>
  <c r="P107" i="6"/>
  <c r="E107" i="6"/>
  <c r="AK137" i="6"/>
  <c r="AH137" i="6"/>
  <c r="AE137" i="6"/>
  <c r="AB137" i="6"/>
  <c r="Y137" i="6"/>
  <c r="V137" i="6"/>
  <c r="S137" i="6"/>
  <c r="P137" i="6"/>
  <c r="E137" i="6"/>
  <c r="AK38" i="6"/>
  <c r="AH38" i="6"/>
  <c r="AE38" i="6"/>
  <c r="AB38" i="6"/>
  <c r="Y38" i="6"/>
  <c r="V38" i="6"/>
  <c r="S38" i="6"/>
  <c r="P38" i="6"/>
  <c r="E38" i="6"/>
  <c r="AK106" i="6"/>
  <c r="AH106" i="6"/>
  <c r="AE106" i="6"/>
  <c r="AB106" i="6"/>
  <c r="Y106" i="6"/>
  <c r="V106" i="6"/>
  <c r="S106" i="6"/>
  <c r="P106" i="6"/>
  <c r="E106" i="6"/>
  <c r="AK210" i="6"/>
  <c r="AH210" i="6"/>
  <c r="AE210" i="6"/>
  <c r="AB210" i="6"/>
  <c r="Y210" i="6"/>
  <c r="V210" i="6"/>
  <c r="S210" i="6"/>
  <c r="P210" i="6"/>
  <c r="E210" i="6"/>
  <c r="AK247" i="6"/>
  <c r="AH247" i="6"/>
  <c r="AE247" i="6"/>
  <c r="AB247" i="6"/>
  <c r="Y247" i="6"/>
  <c r="V247" i="6"/>
  <c r="S247" i="6"/>
  <c r="P247" i="6"/>
  <c r="E247" i="6"/>
  <c r="AK261" i="6"/>
  <c r="AH261" i="6"/>
  <c r="AE261" i="6"/>
  <c r="AB261" i="6"/>
  <c r="Y261" i="6"/>
  <c r="V261" i="6"/>
  <c r="S261" i="6"/>
  <c r="P261" i="6"/>
  <c r="E261" i="6"/>
  <c r="AK37" i="6"/>
  <c r="AH37" i="6"/>
  <c r="AE37" i="6"/>
  <c r="AB37" i="6"/>
  <c r="Y37" i="6"/>
  <c r="V37" i="6"/>
  <c r="S37" i="6"/>
  <c r="P37" i="6"/>
  <c r="E37" i="6"/>
  <c r="AK36" i="6"/>
  <c r="AH36" i="6"/>
  <c r="AE36" i="6"/>
  <c r="AB36" i="6"/>
  <c r="Y36" i="6"/>
  <c r="V36" i="6"/>
  <c r="S36" i="6"/>
  <c r="P36" i="6"/>
  <c r="E36" i="6"/>
  <c r="AK113" i="6"/>
  <c r="AH113" i="6"/>
  <c r="AE113" i="6"/>
  <c r="AB113" i="6"/>
  <c r="Y113" i="6"/>
  <c r="V113" i="6"/>
  <c r="S113" i="6"/>
  <c r="P113" i="6"/>
  <c r="E113" i="6"/>
  <c r="AK109" i="6"/>
  <c r="AH109" i="6"/>
  <c r="AE109" i="6"/>
  <c r="AB109" i="6"/>
  <c r="Y109" i="6"/>
  <c r="V109" i="6"/>
  <c r="S109" i="6"/>
  <c r="P109" i="6"/>
  <c r="E109" i="6"/>
  <c r="AK35" i="6"/>
  <c r="AH35" i="6"/>
  <c r="AE35" i="6"/>
  <c r="AB35" i="6"/>
  <c r="Y35" i="6"/>
  <c r="V35" i="6"/>
  <c r="S35" i="6"/>
  <c r="P35" i="6"/>
  <c r="E35" i="6"/>
  <c r="AK223" i="6"/>
  <c r="AH223" i="6"/>
  <c r="AE223" i="6"/>
  <c r="AB223" i="6"/>
  <c r="Y223" i="6"/>
  <c r="V223" i="6"/>
  <c r="S223" i="6"/>
  <c r="P223" i="6"/>
  <c r="E223" i="6"/>
  <c r="AK34" i="6"/>
  <c r="AH34" i="6"/>
  <c r="AE34" i="6"/>
  <c r="AB34" i="6"/>
  <c r="Y34" i="6"/>
  <c r="V34" i="6"/>
  <c r="S34" i="6"/>
  <c r="P34" i="6"/>
  <c r="E34" i="6"/>
  <c r="AK33" i="6"/>
  <c r="AH33" i="6"/>
  <c r="AE33" i="6"/>
  <c r="AB33" i="6"/>
  <c r="Y33" i="6"/>
  <c r="V33" i="6"/>
  <c r="S33" i="6"/>
  <c r="P33" i="6"/>
  <c r="E33" i="6"/>
  <c r="AK145" i="6"/>
  <c r="AH145" i="6"/>
  <c r="AE145" i="6"/>
  <c r="AB145" i="6"/>
  <c r="Y145" i="6"/>
  <c r="V145" i="6"/>
  <c r="S145" i="6"/>
  <c r="P145" i="6"/>
  <c r="E145" i="6"/>
  <c r="AK32" i="6"/>
  <c r="AH32" i="6"/>
  <c r="AE32" i="6"/>
  <c r="AB32" i="6"/>
  <c r="Y32" i="6"/>
  <c r="V32" i="6"/>
  <c r="S32" i="6"/>
  <c r="P32" i="6"/>
  <c r="E32" i="6"/>
  <c r="AK255" i="6"/>
  <c r="AH255" i="6"/>
  <c r="AE255" i="6"/>
  <c r="AB255" i="6"/>
  <c r="Y255" i="6"/>
  <c r="V255" i="6"/>
  <c r="S255" i="6"/>
  <c r="P255" i="6"/>
  <c r="E255" i="6"/>
  <c r="AK257" i="6"/>
  <c r="AH257" i="6"/>
  <c r="AE257" i="6"/>
  <c r="AB257" i="6"/>
  <c r="Y257" i="6"/>
  <c r="V257" i="6"/>
  <c r="S257" i="6"/>
  <c r="P257" i="6"/>
  <c r="E257" i="6"/>
  <c r="AK313" i="6"/>
  <c r="AH313" i="6"/>
  <c r="AE313" i="6"/>
  <c r="AB313" i="6"/>
  <c r="Y313" i="6"/>
  <c r="V313" i="6"/>
  <c r="S313" i="6"/>
  <c r="P313" i="6"/>
  <c r="E313" i="6"/>
  <c r="AK31" i="6"/>
  <c r="AH31" i="6"/>
  <c r="AE31" i="6"/>
  <c r="AB31" i="6"/>
  <c r="Y31" i="6"/>
  <c r="V31" i="6"/>
  <c r="S31" i="6"/>
  <c r="P31" i="6"/>
  <c r="E31" i="6"/>
  <c r="AK246" i="6"/>
  <c r="AH246" i="6"/>
  <c r="AE246" i="6"/>
  <c r="AB246" i="6"/>
  <c r="Y246" i="6"/>
  <c r="V246" i="6"/>
  <c r="S246" i="6"/>
  <c r="P246" i="6"/>
  <c r="E246" i="6"/>
  <c r="AK30" i="6"/>
  <c r="AH30" i="6"/>
  <c r="AE30" i="6"/>
  <c r="AB30" i="6"/>
  <c r="Y30" i="6"/>
  <c r="V30" i="6"/>
  <c r="S30" i="6"/>
  <c r="P30" i="6"/>
  <c r="E30" i="6"/>
  <c r="AK216" i="6"/>
  <c r="AH216" i="6"/>
  <c r="AE216" i="6"/>
  <c r="AB216" i="6"/>
  <c r="Y216" i="6"/>
  <c r="V216" i="6"/>
  <c r="S216" i="6"/>
  <c r="P216" i="6"/>
  <c r="E216" i="6"/>
  <c r="AK29" i="6"/>
  <c r="AH29" i="6"/>
  <c r="AE29" i="6"/>
  <c r="AB29" i="6"/>
  <c r="Y29" i="6"/>
  <c r="V29" i="6"/>
  <c r="S29" i="6"/>
  <c r="P29" i="6"/>
  <c r="E29" i="6"/>
  <c r="AK128" i="6"/>
  <c r="AH128" i="6"/>
  <c r="AE128" i="6"/>
  <c r="AB128" i="6"/>
  <c r="Y128" i="6"/>
  <c r="V128" i="6"/>
  <c r="S128" i="6"/>
  <c r="P128" i="6"/>
  <c r="E128" i="6"/>
  <c r="AK122" i="6"/>
  <c r="AH122" i="6"/>
  <c r="AE122" i="6"/>
  <c r="AB122" i="6"/>
  <c r="Y122" i="6"/>
  <c r="V122" i="6"/>
  <c r="S122" i="6"/>
  <c r="P122" i="6"/>
  <c r="E122" i="6"/>
  <c r="AK177" i="6"/>
  <c r="AH177" i="6"/>
  <c r="AE177" i="6"/>
  <c r="AB177" i="6"/>
  <c r="Y177" i="6"/>
  <c r="V177" i="6"/>
  <c r="S177" i="6"/>
  <c r="P177" i="6"/>
  <c r="E177" i="6"/>
  <c r="AK307" i="6"/>
  <c r="AH307" i="6"/>
  <c r="AE307" i="6"/>
  <c r="AB307" i="6"/>
  <c r="Y307" i="6"/>
  <c r="V307" i="6"/>
  <c r="S307" i="6"/>
  <c r="P307" i="6"/>
  <c r="E307" i="6"/>
  <c r="AK28" i="6"/>
  <c r="AH28" i="6"/>
  <c r="AE28" i="6"/>
  <c r="AB28" i="6"/>
  <c r="Y28" i="6"/>
  <c r="V28" i="6"/>
  <c r="S28" i="6"/>
  <c r="P28" i="6"/>
  <c r="E28" i="6"/>
  <c r="AK237" i="6"/>
  <c r="AH237" i="6"/>
  <c r="AE237" i="6"/>
  <c r="AB237" i="6"/>
  <c r="Y237" i="6"/>
  <c r="V237" i="6"/>
  <c r="S237" i="6"/>
  <c r="P237" i="6"/>
  <c r="E237" i="6"/>
  <c r="AK27" i="6"/>
  <c r="AH27" i="6"/>
  <c r="AE27" i="6"/>
  <c r="AB27" i="6"/>
  <c r="Y27" i="6"/>
  <c r="V27" i="6"/>
  <c r="S27" i="6"/>
  <c r="P27" i="6"/>
  <c r="E27" i="6"/>
  <c r="AK188" i="6"/>
  <c r="AH188" i="6"/>
  <c r="AE188" i="6"/>
  <c r="AB188" i="6"/>
  <c r="Y188" i="6"/>
  <c r="V188" i="6"/>
  <c r="S188" i="6"/>
  <c r="P188" i="6"/>
  <c r="E188" i="6"/>
  <c r="AK161" i="6"/>
  <c r="AH161" i="6"/>
  <c r="AE161" i="6"/>
  <c r="AB161" i="6"/>
  <c r="Y161" i="6"/>
  <c r="V161" i="6"/>
  <c r="S161" i="6"/>
  <c r="P161" i="6"/>
  <c r="E161" i="6"/>
  <c r="AK179" i="6"/>
  <c r="AH179" i="6"/>
  <c r="AE179" i="6"/>
  <c r="AB179" i="6"/>
  <c r="Y179" i="6"/>
  <c r="V179" i="6"/>
  <c r="S179" i="6"/>
  <c r="P179" i="6"/>
  <c r="E179" i="6"/>
  <c r="AK147" i="6"/>
  <c r="AH147" i="6"/>
  <c r="AE147" i="6"/>
  <c r="AB147" i="6"/>
  <c r="Y147" i="6"/>
  <c r="V147" i="6"/>
  <c r="S147" i="6"/>
  <c r="P147" i="6"/>
  <c r="E147" i="6"/>
  <c r="AK230" i="6"/>
  <c r="AH230" i="6"/>
  <c r="AE230" i="6"/>
  <c r="AB230" i="6"/>
  <c r="Y230" i="6"/>
  <c r="V230" i="6"/>
  <c r="S230" i="6"/>
  <c r="P230" i="6"/>
  <c r="E230" i="6"/>
  <c r="AK176" i="6"/>
  <c r="AH176" i="6"/>
  <c r="AE176" i="6"/>
  <c r="AB176" i="6"/>
  <c r="Y176" i="6"/>
  <c r="V176" i="6"/>
  <c r="S176" i="6"/>
  <c r="P176" i="6"/>
  <c r="E176" i="6"/>
  <c r="AK315" i="6"/>
  <c r="AH315" i="6"/>
  <c r="AE315" i="6"/>
  <c r="AB315" i="6"/>
  <c r="Y315" i="6"/>
  <c r="V315" i="6"/>
  <c r="S315" i="6"/>
  <c r="P315" i="6"/>
  <c r="E315" i="6"/>
  <c r="AK302" i="6"/>
  <c r="AH302" i="6"/>
  <c r="AE302" i="6"/>
  <c r="AB302" i="6"/>
  <c r="Y302" i="6"/>
  <c r="V302" i="6"/>
  <c r="S302" i="6"/>
  <c r="P302" i="6"/>
  <c r="E302" i="6"/>
  <c r="AK101" i="6"/>
  <c r="AH101" i="6"/>
  <c r="AE101" i="6"/>
  <c r="AB101" i="6"/>
  <c r="Y101" i="6"/>
  <c r="V101" i="6"/>
  <c r="S101" i="6"/>
  <c r="P101" i="6"/>
  <c r="E101" i="6"/>
  <c r="AK212" i="6"/>
  <c r="AH212" i="6"/>
  <c r="AE212" i="6"/>
  <c r="AB212" i="6"/>
  <c r="Y212" i="6"/>
  <c r="V212" i="6"/>
  <c r="S212" i="6"/>
  <c r="P212" i="6"/>
  <c r="E212" i="6"/>
  <c r="AK156" i="6"/>
  <c r="AH156" i="6"/>
  <c r="AE156" i="6"/>
  <c r="AB156" i="6"/>
  <c r="Y156" i="6"/>
  <c r="V156" i="6"/>
  <c r="S156" i="6"/>
  <c r="P156" i="6"/>
  <c r="E156" i="6"/>
  <c r="AK296" i="6"/>
  <c r="AH296" i="6"/>
  <c r="AE296" i="6"/>
  <c r="AB296" i="6"/>
  <c r="Y296" i="6"/>
  <c r="V296" i="6"/>
  <c r="S296" i="6"/>
  <c r="P296" i="6"/>
  <c r="E296" i="6"/>
  <c r="AK271" i="6"/>
  <c r="AH271" i="6"/>
  <c r="AE271" i="6"/>
  <c r="AB271" i="6"/>
  <c r="Y271" i="6"/>
  <c r="V271" i="6"/>
  <c r="S271" i="6"/>
  <c r="P271" i="6"/>
  <c r="E271" i="6"/>
  <c r="AK264" i="6"/>
  <c r="AH264" i="6"/>
  <c r="AE264" i="6"/>
  <c r="AB264" i="6"/>
  <c r="Y264" i="6"/>
  <c r="V264" i="6"/>
  <c r="S264" i="6"/>
  <c r="P264" i="6"/>
  <c r="E264" i="6"/>
  <c r="AK26" i="6"/>
  <c r="AH26" i="6"/>
  <c r="AE26" i="6"/>
  <c r="AB26" i="6"/>
  <c r="Y26" i="6"/>
  <c r="V26" i="6"/>
  <c r="S26" i="6"/>
  <c r="P26" i="6"/>
  <c r="E26" i="6"/>
  <c r="AK259" i="6"/>
  <c r="AH259" i="6"/>
  <c r="AE259" i="6"/>
  <c r="AB259" i="6"/>
  <c r="Y259" i="6"/>
  <c r="V259" i="6"/>
  <c r="S259" i="6"/>
  <c r="P259" i="6"/>
  <c r="E259" i="6"/>
  <c r="AK25" i="6"/>
  <c r="AH25" i="6"/>
  <c r="AE25" i="6"/>
  <c r="AB25" i="6"/>
  <c r="Y25" i="6"/>
  <c r="V25" i="6"/>
  <c r="S25" i="6"/>
  <c r="P25" i="6"/>
  <c r="E25" i="6"/>
  <c r="AK185" i="6"/>
  <c r="AH185" i="6"/>
  <c r="AE185" i="6"/>
  <c r="AB185" i="6"/>
  <c r="Y185" i="6"/>
  <c r="V185" i="6"/>
  <c r="S185" i="6"/>
  <c r="P185" i="6"/>
  <c r="E185" i="6"/>
  <c r="AK138" i="6"/>
  <c r="AH138" i="6"/>
  <c r="AE138" i="6"/>
  <c r="AB138" i="6"/>
  <c r="Y138" i="6"/>
  <c r="V138" i="6"/>
  <c r="S138" i="6"/>
  <c r="P138" i="6"/>
  <c r="E138" i="6"/>
  <c r="AK24" i="6"/>
  <c r="AH24" i="6"/>
  <c r="AE24" i="6"/>
  <c r="AB24" i="6"/>
  <c r="Y24" i="6"/>
  <c r="V24" i="6"/>
  <c r="S24" i="6"/>
  <c r="P24" i="6"/>
  <c r="E24" i="6"/>
  <c r="AK23" i="6"/>
  <c r="AH23" i="6"/>
  <c r="AE23" i="6"/>
  <c r="AB23" i="6"/>
  <c r="Y23" i="6"/>
  <c r="V23" i="6"/>
  <c r="S23" i="6"/>
  <c r="P23" i="6"/>
  <c r="E23" i="6"/>
  <c r="AK242" i="6"/>
  <c r="AH242" i="6"/>
  <c r="AE242" i="6"/>
  <c r="AB242" i="6"/>
  <c r="Y242" i="6"/>
  <c r="V242" i="6"/>
  <c r="S242" i="6"/>
  <c r="P242" i="6"/>
  <c r="E242" i="6"/>
  <c r="AK22" i="6"/>
  <c r="AH22" i="6"/>
  <c r="AE22" i="6"/>
  <c r="AB22" i="6"/>
  <c r="Y22" i="6"/>
  <c r="V22" i="6"/>
  <c r="S22" i="6"/>
  <c r="P22" i="6"/>
  <c r="E22" i="6"/>
  <c r="AK310" i="6"/>
  <c r="AH310" i="6"/>
  <c r="AE310" i="6"/>
  <c r="AB310" i="6"/>
  <c r="Y310" i="6"/>
  <c r="V310" i="6"/>
  <c r="S310" i="6"/>
  <c r="P310" i="6"/>
  <c r="E310" i="6"/>
  <c r="AK330" i="6"/>
  <c r="AH330" i="6"/>
  <c r="AE330" i="6"/>
  <c r="AB330" i="6"/>
  <c r="Y330" i="6"/>
  <c r="V330" i="6"/>
  <c r="S330" i="6"/>
  <c r="P330" i="6"/>
  <c r="E330" i="6"/>
  <c r="AK277" i="6"/>
  <c r="AH277" i="6"/>
  <c r="AE277" i="6"/>
  <c r="AB277" i="6"/>
  <c r="Y277" i="6"/>
  <c r="V277" i="6"/>
  <c r="S277" i="6"/>
  <c r="P277" i="6"/>
  <c r="E277" i="6"/>
  <c r="AK276" i="6"/>
  <c r="AH276" i="6"/>
  <c r="AE276" i="6"/>
  <c r="AB276" i="6"/>
  <c r="Y276" i="6"/>
  <c r="V276" i="6"/>
  <c r="S276" i="6"/>
  <c r="P276" i="6"/>
  <c r="E276" i="6"/>
  <c r="AK207" i="6"/>
  <c r="AH207" i="6"/>
  <c r="AE207" i="6"/>
  <c r="AB207" i="6"/>
  <c r="Y207" i="6"/>
  <c r="V207" i="6"/>
  <c r="S207" i="6"/>
  <c r="P207" i="6"/>
  <c r="E207" i="6"/>
  <c r="AK319" i="6"/>
  <c r="AH319" i="6"/>
  <c r="AE319" i="6"/>
  <c r="AB319" i="6"/>
  <c r="Y319" i="6"/>
  <c r="V319" i="6"/>
  <c r="S319" i="6"/>
  <c r="P319" i="6"/>
  <c r="E319" i="6"/>
  <c r="AK293" i="6"/>
  <c r="AH293" i="6"/>
  <c r="AE293" i="6"/>
  <c r="AB293" i="6"/>
  <c r="Y293" i="6"/>
  <c r="V293" i="6"/>
  <c r="S293" i="6"/>
  <c r="P293" i="6"/>
  <c r="E293" i="6"/>
  <c r="AK228" i="6"/>
  <c r="AH228" i="6"/>
  <c r="AE228" i="6"/>
  <c r="AB228" i="6"/>
  <c r="Y228" i="6"/>
  <c r="V228" i="6"/>
  <c r="S228" i="6"/>
  <c r="P228" i="6"/>
  <c r="E228" i="6"/>
  <c r="AK141" i="6"/>
  <c r="AH141" i="6"/>
  <c r="AE141" i="6"/>
  <c r="AB141" i="6"/>
  <c r="Y141" i="6"/>
  <c r="V141" i="6"/>
  <c r="S141" i="6"/>
  <c r="P141" i="6"/>
  <c r="E141" i="6"/>
  <c r="AK325" i="6"/>
  <c r="AH325" i="6"/>
  <c r="AE325" i="6"/>
  <c r="AB325" i="6"/>
  <c r="Y325" i="6"/>
  <c r="V325" i="6"/>
  <c r="S325" i="6"/>
  <c r="P325" i="6"/>
  <c r="E325" i="6"/>
  <c r="AK21" i="6"/>
  <c r="AH21" i="6"/>
  <c r="AE21" i="6"/>
  <c r="AB21" i="6"/>
  <c r="Y21" i="6"/>
  <c r="V21" i="6"/>
  <c r="S21" i="6"/>
  <c r="P21" i="6"/>
  <c r="E21" i="6"/>
  <c r="AK140" i="6"/>
  <c r="AH140" i="6"/>
  <c r="AE140" i="6"/>
  <c r="AB140" i="6"/>
  <c r="Y140" i="6"/>
  <c r="V140" i="6"/>
  <c r="S140" i="6"/>
  <c r="P140" i="6"/>
  <c r="E140" i="6"/>
  <c r="AK135" i="6"/>
  <c r="AH135" i="6"/>
  <c r="AE135" i="6"/>
  <c r="AB135" i="6"/>
  <c r="Y135" i="6"/>
  <c r="V135" i="6"/>
  <c r="S135" i="6"/>
  <c r="P135" i="6"/>
  <c r="E135" i="6"/>
  <c r="AK288" i="6"/>
  <c r="AH288" i="6"/>
  <c r="AE288" i="6"/>
  <c r="AB288" i="6"/>
  <c r="Y288" i="6"/>
  <c r="V288" i="6"/>
  <c r="S288" i="6"/>
  <c r="P288" i="6"/>
  <c r="E288" i="6"/>
  <c r="AK238" i="6"/>
  <c r="AH238" i="6"/>
  <c r="AE238" i="6"/>
  <c r="AB238" i="6"/>
  <c r="Y238" i="6"/>
  <c r="V238" i="6"/>
  <c r="S238" i="6"/>
  <c r="P238" i="6"/>
  <c r="E238" i="6"/>
  <c r="AK143" i="6"/>
  <c r="AH143" i="6"/>
  <c r="AE143" i="6"/>
  <c r="AB143" i="6"/>
  <c r="Y143" i="6"/>
  <c r="V143" i="6"/>
  <c r="S143" i="6"/>
  <c r="P143" i="6"/>
  <c r="E143" i="6"/>
  <c r="AK202" i="6"/>
  <c r="AH202" i="6"/>
  <c r="AE202" i="6"/>
  <c r="AB202" i="6"/>
  <c r="Y202" i="6"/>
  <c r="V202" i="6"/>
  <c r="S202" i="6"/>
  <c r="P202" i="6"/>
  <c r="E202" i="6"/>
  <c r="AK160" i="6"/>
  <c r="AH160" i="6"/>
  <c r="AE160" i="6"/>
  <c r="AB160" i="6"/>
  <c r="Y160" i="6"/>
  <c r="V160" i="6"/>
  <c r="S160" i="6"/>
  <c r="P160" i="6"/>
  <c r="E160" i="6"/>
  <c r="AK20" i="6"/>
  <c r="AH20" i="6"/>
  <c r="AE20" i="6"/>
  <c r="AB20" i="6"/>
  <c r="Y20" i="6"/>
  <c r="V20" i="6"/>
  <c r="S20" i="6"/>
  <c r="P20" i="6"/>
  <c r="E20" i="6"/>
  <c r="AK305" i="6"/>
  <c r="AH305" i="6"/>
  <c r="AE305" i="6"/>
  <c r="AB305" i="6"/>
  <c r="Y305" i="6"/>
  <c r="V305" i="6"/>
  <c r="S305" i="6"/>
  <c r="P305" i="6"/>
  <c r="E305" i="6"/>
  <c r="AK241" i="6"/>
  <c r="AH241" i="6"/>
  <c r="AE241" i="6"/>
  <c r="AB241" i="6"/>
  <c r="Y241" i="6"/>
  <c r="V241" i="6"/>
  <c r="S241" i="6"/>
  <c r="P241" i="6"/>
  <c r="E241" i="6"/>
  <c r="AK19" i="6"/>
  <c r="AH19" i="6"/>
  <c r="AE19" i="6"/>
  <c r="AB19" i="6"/>
  <c r="Y19" i="6"/>
  <c r="V19" i="6"/>
  <c r="S19" i="6"/>
  <c r="P19" i="6"/>
  <c r="E19" i="6"/>
  <c r="AK236" i="6"/>
  <c r="AH236" i="6"/>
  <c r="AE236" i="6"/>
  <c r="AB236" i="6"/>
  <c r="Y236" i="6"/>
  <c r="V236" i="6"/>
  <c r="S236" i="6"/>
  <c r="P236" i="6"/>
  <c r="E236" i="6"/>
  <c r="AK151" i="6"/>
  <c r="AH151" i="6"/>
  <c r="AE151" i="6"/>
  <c r="AB151" i="6"/>
  <c r="Y151" i="6"/>
  <c r="V151" i="6"/>
  <c r="S151" i="6"/>
  <c r="P151" i="6"/>
  <c r="E151" i="6"/>
  <c r="AK285" i="6"/>
  <c r="AH285" i="6"/>
  <c r="AE285" i="6"/>
  <c r="AB285" i="6"/>
  <c r="Y285" i="6"/>
  <c r="V285" i="6"/>
  <c r="S285" i="6"/>
  <c r="P285" i="6"/>
  <c r="E285" i="6"/>
  <c r="AK102" i="6"/>
  <c r="AH102" i="6"/>
  <c r="AE102" i="6"/>
  <c r="AB102" i="6"/>
  <c r="Y102" i="6"/>
  <c r="V102" i="6"/>
  <c r="S102" i="6"/>
  <c r="P102" i="6"/>
  <c r="E102" i="6"/>
  <c r="AK18" i="6"/>
  <c r="AH18" i="6"/>
  <c r="AE18" i="6"/>
  <c r="AB18" i="6"/>
  <c r="Y18" i="6"/>
  <c r="V18" i="6"/>
  <c r="S18" i="6"/>
  <c r="P18" i="6"/>
  <c r="E18" i="6"/>
  <c r="AK256" i="6"/>
  <c r="AH256" i="6"/>
  <c r="AE256" i="6"/>
  <c r="AB256" i="6"/>
  <c r="Y256" i="6"/>
  <c r="V256" i="6"/>
  <c r="S256" i="6"/>
  <c r="P256" i="6"/>
  <c r="E256" i="6"/>
  <c r="AK108" i="6"/>
  <c r="AH108" i="6"/>
  <c r="AE108" i="6"/>
  <c r="AB108" i="6"/>
  <c r="Y108" i="6"/>
  <c r="V108" i="6"/>
  <c r="S108" i="6"/>
  <c r="P108" i="6"/>
  <c r="E108" i="6"/>
  <c r="AK91" i="6"/>
  <c r="AH91" i="6"/>
  <c r="AE91" i="6"/>
  <c r="AB91" i="6"/>
  <c r="Y91" i="6"/>
  <c r="V91" i="6"/>
  <c r="S91" i="6"/>
  <c r="P91" i="6"/>
  <c r="E91" i="6"/>
  <c r="AK112" i="6"/>
  <c r="AH112" i="6"/>
  <c r="AE112" i="6"/>
  <c r="AB112" i="6"/>
  <c r="Y112" i="6"/>
  <c r="V112" i="6"/>
  <c r="S112" i="6"/>
  <c r="P112" i="6"/>
  <c r="E112" i="6"/>
  <c r="AK258" i="6"/>
  <c r="AH258" i="6"/>
  <c r="AE258" i="6"/>
  <c r="AB258" i="6"/>
  <c r="Y258" i="6"/>
  <c r="V258" i="6"/>
  <c r="S258" i="6"/>
  <c r="P258" i="6"/>
  <c r="E258" i="6"/>
  <c r="AK200" i="6"/>
  <c r="AH200" i="6"/>
  <c r="AE200" i="6"/>
  <c r="AB200" i="6"/>
  <c r="Y200" i="6"/>
  <c r="V200" i="6"/>
  <c r="S200" i="6"/>
  <c r="P200" i="6"/>
  <c r="E200" i="6"/>
  <c r="AK263" i="6"/>
  <c r="AH263" i="6"/>
  <c r="AE263" i="6"/>
  <c r="AB263" i="6"/>
  <c r="Y263" i="6"/>
  <c r="V263" i="6"/>
  <c r="S263" i="6"/>
  <c r="P263" i="6"/>
  <c r="E263" i="6"/>
  <c r="AK103" i="6"/>
  <c r="AH103" i="6"/>
  <c r="AE103" i="6"/>
  <c r="AB103" i="6"/>
  <c r="Y103" i="6"/>
  <c r="V103" i="6"/>
  <c r="S103" i="6"/>
  <c r="P103" i="6"/>
  <c r="E103" i="6"/>
  <c r="AK252" i="6"/>
  <c r="AH252" i="6"/>
  <c r="AE252" i="6"/>
  <c r="AB252" i="6"/>
  <c r="Y252" i="6"/>
  <c r="V252" i="6"/>
  <c r="S252" i="6"/>
  <c r="P252" i="6"/>
  <c r="E252" i="6"/>
  <c r="AK17" i="6"/>
  <c r="AH17" i="6"/>
  <c r="AE17" i="6"/>
  <c r="AB17" i="6"/>
  <c r="Y17" i="6"/>
  <c r="V17" i="6"/>
  <c r="S17" i="6"/>
  <c r="P17" i="6"/>
  <c r="E17" i="6"/>
  <c r="AK260" i="6"/>
  <c r="AH260" i="6"/>
  <c r="AE260" i="6"/>
  <c r="AB260" i="6"/>
  <c r="Y260" i="6"/>
  <c r="V260" i="6"/>
  <c r="S260" i="6"/>
  <c r="P260" i="6"/>
  <c r="E260" i="6"/>
  <c r="AK92" i="6"/>
  <c r="AH92" i="6"/>
  <c r="AE92" i="6"/>
  <c r="AB92" i="6"/>
  <c r="Y92" i="6"/>
  <c r="V92" i="6"/>
  <c r="S92" i="6"/>
  <c r="P92" i="6"/>
  <c r="E92" i="6"/>
  <c r="AK270" i="6"/>
  <c r="AH270" i="6"/>
  <c r="AE270" i="6"/>
  <c r="AB270" i="6"/>
  <c r="Y270" i="6"/>
  <c r="V270" i="6"/>
  <c r="S270" i="6"/>
  <c r="P270" i="6"/>
  <c r="E270" i="6"/>
  <c r="AK323" i="6"/>
  <c r="AH323" i="6"/>
  <c r="AE323" i="6"/>
  <c r="AB323" i="6"/>
  <c r="Y323" i="6"/>
  <c r="V323" i="6"/>
  <c r="S323" i="6"/>
  <c r="P323" i="6"/>
  <c r="E323" i="6"/>
  <c r="AK16" i="6"/>
  <c r="AH16" i="6"/>
  <c r="AE16" i="6"/>
  <c r="AB16" i="6"/>
  <c r="Y16" i="6"/>
  <c r="V16" i="6"/>
  <c r="S16" i="6"/>
  <c r="P16" i="6"/>
  <c r="E16" i="6"/>
  <c r="AK126" i="6"/>
  <c r="AH126" i="6"/>
  <c r="AE126" i="6"/>
  <c r="AB126" i="6"/>
  <c r="Y126" i="6"/>
  <c r="V126" i="6"/>
  <c r="S126" i="6"/>
  <c r="P126" i="6"/>
  <c r="E126" i="6"/>
  <c r="AK15" i="6"/>
  <c r="AH15" i="6"/>
  <c r="AE15" i="6"/>
  <c r="AB15" i="6"/>
  <c r="Y15" i="6"/>
  <c r="V15" i="6"/>
  <c r="S15" i="6"/>
  <c r="P15" i="6"/>
  <c r="E15" i="6"/>
  <c r="AK231" i="6"/>
  <c r="AH231" i="6"/>
  <c r="AE231" i="6"/>
  <c r="AB231" i="6"/>
  <c r="Y231" i="6"/>
  <c r="V231" i="6"/>
  <c r="S231" i="6"/>
  <c r="P231" i="6"/>
  <c r="E231" i="6"/>
  <c r="AK14" i="6"/>
  <c r="AH14" i="6"/>
  <c r="AE14" i="6"/>
  <c r="AB14" i="6"/>
  <c r="Y14" i="6"/>
  <c r="V14" i="6"/>
  <c r="S14" i="6"/>
  <c r="P14" i="6"/>
  <c r="E14" i="6"/>
  <c r="AK217" i="6"/>
  <c r="AH217" i="6"/>
  <c r="AE217" i="6"/>
  <c r="AB217" i="6"/>
  <c r="Y217" i="6"/>
  <c r="V217" i="6"/>
  <c r="S217" i="6"/>
  <c r="P217" i="6"/>
  <c r="E217" i="6"/>
  <c r="AK144" i="6"/>
  <c r="AH144" i="6"/>
  <c r="AE144" i="6"/>
  <c r="AB144" i="6"/>
  <c r="Y144" i="6"/>
  <c r="V144" i="6"/>
  <c r="S144" i="6"/>
  <c r="P144" i="6"/>
  <c r="E144" i="6"/>
  <c r="AK13" i="6"/>
  <c r="AH13" i="6"/>
  <c r="AE13" i="6"/>
  <c r="AB13" i="6"/>
  <c r="Y13" i="6"/>
  <c r="V13" i="6"/>
  <c r="S13" i="6"/>
  <c r="P13" i="6"/>
  <c r="E13" i="6"/>
  <c r="AK154" i="6"/>
  <c r="AH154" i="6"/>
  <c r="AE154" i="6"/>
  <c r="AB154" i="6"/>
  <c r="Y154" i="6"/>
  <c r="V154" i="6"/>
  <c r="S154" i="6"/>
  <c r="P154" i="6"/>
  <c r="E154" i="6"/>
  <c r="AK214" i="6"/>
  <c r="AH214" i="6"/>
  <c r="AE214" i="6"/>
  <c r="AB214" i="6"/>
  <c r="Y214" i="6"/>
  <c r="V214" i="6"/>
  <c r="S214" i="6"/>
  <c r="P214" i="6"/>
  <c r="E214" i="6"/>
  <c r="AK12" i="6"/>
  <c r="AH12" i="6"/>
  <c r="AE12" i="6"/>
  <c r="AB12" i="6"/>
  <c r="Y12" i="6"/>
  <c r="V12" i="6"/>
  <c r="S12" i="6"/>
  <c r="P12" i="6"/>
  <c r="E12" i="6"/>
  <c r="AK268" i="6"/>
  <c r="AH268" i="6"/>
  <c r="AE268" i="6"/>
  <c r="AB268" i="6"/>
  <c r="Y268" i="6"/>
  <c r="V268" i="6"/>
  <c r="S268" i="6"/>
  <c r="P268" i="6"/>
  <c r="E268" i="6"/>
  <c r="AK11" i="6"/>
  <c r="AH11" i="6"/>
  <c r="AE11" i="6"/>
  <c r="AB11" i="6"/>
  <c r="Y11" i="6"/>
  <c r="V11" i="6"/>
  <c r="S11" i="6"/>
  <c r="P11" i="6"/>
  <c r="E11" i="6"/>
  <c r="AK10" i="6"/>
  <c r="AH10" i="6"/>
  <c r="AE10" i="6"/>
  <c r="AB10" i="6"/>
  <c r="Y10" i="6"/>
  <c r="V10" i="6"/>
  <c r="S10" i="6"/>
  <c r="P10" i="6"/>
  <c r="E10" i="6"/>
  <c r="AK9" i="6"/>
  <c r="AH9" i="6"/>
  <c r="AE9" i="6"/>
  <c r="AB9" i="6"/>
  <c r="Y9" i="6"/>
  <c r="V9" i="6"/>
  <c r="S9" i="6"/>
  <c r="P9" i="6"/>
  <c r="E9" i="6"/>
  <c r="AK208" i="6"/>
  <c r="AH208" i="6"/>
  <c r="AE208" i="6"/>
  <c r="AB208" i="6"/>
  <c r="Y208" i="6"/>
  <c r="V208" i="6"/>
  <c r="S208" i="6"/>
  <c r="P208" i="6"/>
  <c r="E208" i="6"/>
  <c r="AK8" i="6"/>
  <c r="AH8" i="6"/>
  <c r="AE8" i="6"/>
  <c r="AB8" i="6"/>
  <c r="Y8" i="6"/>
  <c r="V8" i="6"/>
  <c r="S8" i="6"/>
  <c r="P8" i="6"/>
  <c r="E8" i="6"/>
  <c r="AK289" i="6"/>
  <c r="AH289" i="6"/>
  <c r="AE289" i="6"/>
  <c r="AB289" i="6"/>
  <c r="Y289" i="6"/>
  <c r="V289" i="6"/>
  <c r="S289" i="6"/>
  <c r="P289" i="6"/>
  <c r="E289" i="6"/>
  <c r="AK191" i="6"/>
  <c r="AH191" i="6"/>
  <c r="AE191" i="6"/>
  <c r="AB191" i="6"/>
  <c r="Y191" i="6"/>
  <c r="V191" i="6"/>
  <c r="S191" i="6"/>
  <c r="P191" i="6"/>
  <c r="E191" i="6"/>
  <c r="AK244" i="6"/>
  <c r="AH244" i="6"/>
  <c r="AE244" i="6"/>
  <c r="AB244" i="6"/>
  <c r="Y244" i="6"/>
  <c r="V244" i="6"/>
  <c r="S244" i="6"/>
  <c r="P244" i="6"/>
  <c r="E244" i="6"/>
  <c r="AK7" i="6"/>
  <c r="AH7" i="6"/>
  <c r="AE7" i="6"/>
  <c r="AB7" i="6"/>
  <c r="Y7" i="6"/>
  <c r="V7" i="6"/>
  <c r="S7" i="6"/>
  <c r="P7" i="6"/>
  <c r="E7" i="6"/>
  <c r="AK292" i="6"/>
  <c r="AH292" i="6"/>
  <c r="AE292" i="6"/>
  <c r="AB292" i="6"/>
  <c r="Y292" i="6"/>
  <c r="V292" i="6"/>
  <c r="S292" i="6"/>
  <c r="P292" i="6"/>
  <c r="E292" i="6"/>
  <c r="AK123" i="6"/>
  <c r="AH123" i="6"/>
  <c r="AE123" i="6"/>
  <c r="AB123" i="6"/>
  <c r="Y123" i="6"/>
  <c r="V123" i="6"/>
  <c r="S123" i="6"/>
  <c r="P123" i="6"/>
  <c r="E123" i="6"/>
  <c r="AK243" i="6"/>
  <c r="AH243" i="6"/>
  <c r="AE243" i="6"/>
  <c r="AB243" i="6"/>
  <c r="Y243" i="6"/>
  <c r="V243" i="6"/>
  <c r="S243" i="6"/>
  <c r="P243" i="6"/>
  <c r="E243" i="6"/>
  <c r="AK6" i="6"/>
  <c r="AH6" i="6"/>
  <c r="AE6" i="6"/>
  <c r="AB6" i="6"/>
  <c r="Y6" i="6"/>
  <c r="V6" i="6"/>
  <c r="S6" i="6"/>
  <c r="P6" i="6"/>
  <c r="E6" i="6"/>
  <c r="F13" i="3"/>
  <c r="R11" i="3" s="1"/>
  <c r="F9" i="3"/>
  <c r="E6" i="3"/>
  <c r="AF331" i="5"/>
  <c r="E331" i="5"/>
  <c r="AF330" i="5"/>
  <c r="E330" i="5"/>
  <c r="AF329" i="5"/>
  <c r="E329" i="5"/>
  <c r="AF328" i="5"/>
  <c r="E328" i="5"/>
  <c r="AF327" i="5"/>
  <c r="E327" i="5"/>
  <c r="AF326" i="5"/>
  <c r="E326" i="5"/>
  <c r="AF325" i="5"/>
  <c r="E325" i="5"/>
  <c r="AF324" i="5"/>
  <c r="E324" i="5"/>
  <c r="AF323" i="5"/>
  <c r="E323" i="5"/>
  <c r="AF322" i="5"/>
  <c r="E322" i="5"/>
  <c r="AF321" i="5"/>
  <c r="E321" i="5"/>
  <c r="AF320" i="5"/>
  <c r="E320" i="5"/>
  <c r="AF319" i="5"/>
  <c r="E319" i="5"/>
  <c r="AF318" i="5"/>
  <c r="E318" i="5"/>
  <c r="AF317" i="5"/>
  <c r="E317" i="5"/>
  <c r="AF316" i="5"/>
  <c r="E316" i="5"/>
  <c r="AF315" i="5"/>
  <c r="E315" i="5"/>
  <c r="AF314" i="5"/>
  <c r="E314" i="5"/>
  <c r="AF313" i="5"/>
  <c r="E313" i="5"/>
  <c r="AF312" i="5"/>
  <c r="E312" i="5"/>
  <c r="AF311" i="5"/>
  <c r="E311" i="5"/>
  <c r="AF310" i="5"/>
  <c r="E310" i="5"/>
  <c r="AF309" i="5"/>
  <c r="E309" i="5"/>
  <c r="AF308" i="5"/>
  <c r="E308" i="5"/>
  <c r="AF307" i="5"/>
  <c r="E307" i="5"/>
  <c r="AF306" i="5"/>
  <c r="E306" i="5"/>
  <c r="AF305" i="5"/>
  <c r="E305" i="5"/>
  <c r="AF304" i="5"/>
  <c r="E304" i="5"/>
  <c r="AF303" i="5"/>
  <c r="E303" i="5"/>
  <c r="AF302" i="5"/>
  <c r="E302" i="5"/>
  <c r="AF301" i="5"/>
  <c r="E301" i="5"/>
  <c r="AF300" i="5"/>
  <c r="E300" i="5"/>
  <c r="AF299" i="5"/>
  <c r="E299" i="5"/>
  <c r="AF298" i="5"/>
  <c r="E298" i="5"/>
  <c r="AF297" i="5"/>
  <c r="E297" i="5"/>
  <c r="AF296" i="5"/>
  <c r="E296" i="5"/>
  <c r="AF295" i="5"/>
  <c r="E295" i="5"/>
  <c r="AF294" i="5"/>
  <c r="E294" i="5"/>
  <c r="AF293" i="5"/>
  <c r="E293" i="5"/>
  <c r="AF292" i="5"/>
  <c r="E292" i="5"/>
  <c r="AF291" i="5"/>
  <c r="E291" i="5"/>
  <c r="AF290" i="5"/>
  <c r="E290" i="5"/>
  <c r="AF289" i="5"/>
  <c r="E289" i="5"/>
  <c r="AF288" i="5"/>
  <c r="E288" i="5"/>
  <c r="AF287" i="5"/>
  <c r="E287" i="5"/>
  <c r="AF286" i="5"/>
  <c r="E286" i="5"/>
  <c r="AF285" i="5"/>
  <c r="E285" i="5"/>
  <c r="AF284" i="5"/>
  <c r="E284" i="5"/>
  <c r="AF283" i="5"/>
  <c r="E283" i="5"/>
  <c r="AF282" i="5"/>
  <c r="E282" i="5"/>
  <c r="AF281" i="5"/>
  <c r="E281" i="5"/>
  <c r="AF280" i="5"/>
  <c r="E280" i="5"/>
  <c r="AF279" i="5"/>
  <c r="E279" i="5"/>
  <c r="AF278" i="5"/>
  <c r="E278" i="5"/>
  <c r="AF277" i="5"/>
  <c r="E277" i="5"/>
  <c r="AF276" i="5"/>
  <c r="E276" i="5"/>
  <c r="AF275" i="5"/>
  <c r="E275" i="5"/>
  <c r="AF274" i="5"/>
  <c r="E274" i="5"/>
  <c r="AF273" i="5"/>
  <c r="E273" i="5"/>
  <c r="AF272" i="5"/>
  <c r="E272" i="5"/>
  <c r="AF271" i="5"/>
  <c r="E271" i="5"/>
  <c r="AF270" i="5"/>
  <c r="E270" i="5"/>
  <c r="AF269" i="5"/>
  <c r="E269" i="5"/>
  <c r="AF268" i="5"/>
  <c r="E268" i="5"/>
  <c r="AF267" i="5"/>
  <c r="E267" i="5"/>
  <c r="AF266" i="5"/>
  <c r="E266" i="5"/>
  <c r="AF265" i="5"/>
  <c r="E265" i="5"/>
  <c r="AF264" i="5"/>
  <c r="E264" i="5"/>
  <c r="AF263" i="5"/>
  <c r="E263" i="5"/>
  <c r="AF262" i="5"/>
  <c r="E262" i="5"/>
  <c r="AF261" i="5"/>
  <c r="E261" i="5"/>
  <c r="AF260" i="5"/>
  <c r="E260" i="5"/>
  <c r="AF259" i="5"/>
  <c r="E259" i="5"/>
  <c r="AF258" i="5"/>
  <c r="E258" i="5"/>
  <c r="AF257" i="5"/>
  <c r="E257" i="5"/>
  <c r="AF256" i="5"/>
  <c r="E256" i="5"/>
  <c r="AF255" i="5"/>
  <c r="E255" i="5"/>
  <c r="AF254" i="5"/>
  <c r="E254" i="5"/>
  <c r="AF253" i="5"/>
  <c r="E253" i="5"/>
  <c r="AF252" i="5"/>
  <c r="E252" i="5"/>
  <c r="AF251" i="5"/>
  <c r="E251" i="5"/>
  <c r="AF250" i="5"/>
  <c r="E250" i="5"/>
  <c r="AF249" i="5"/>
  <c r="E249" i="5"/>
  <c r="AF248" i="5"/>
  <c r="E248" i="5"/>
  <c r="AF247" i="5"/>
  <c r="E247" i="5"/>
  <c r="AF246" i="5"/>
  <c r="E246" i="5"/>
  <c r="AF245" i="5"/>
  <c r="E245" i="5"/>
  <c r="AF244" i="5"/>
  <c r="E244" i="5"/>
  <c r="AF243" i="5"/>
  <c r="E243" i="5"/>
  <c r="AF242" i="5"/>
  <c r="E242" i="5"/>
  <c r="AF241" i="5"/>
  <c r="E241" i="5"/>
  <c r="AF240" i="5"/>
  <c r="E240" i="5"/>
  <c r="AF239" i="5"/>
  <c r="E239" i="5"/>
  <c r="AF238" i="5"/>
  <c r="E238" i="5"/>
  <c r="AF237" i="5"/>
  <c r="E237" i="5"/>
  <c r="AF236" i="5"/>
  <c r="E236" i="5"/>
  <c r="AF235" i="5"/>
  <c r="E235" i="5"/>
  <c r="AF234" i="5"/>
  <c r="E234" i="5"/>
  <c r="AF233" i="5"/>
  <c r="E233" i="5"/>
  <c r="AF232" i="5"/>
  <c r="E232" i="5"/>
  <c r="AF231" i="5"/>
  <c r="E231" i="5"/>
  <c r="AF230" i="5"/>
  <c r="E230" i="5"/>
  <c r="AF229" i="5"/>
  <c r="E229" i="5"/>
  <c r="AF228" i="5"/>
  <c r="E228" i="5"/>
  <c r="AF227" i="5"/>
  <c r="E227" i="5"/>
  <c r="AF226" i="5"/>
  <c r="E226" i="5"/>
  <c r="AF225" i="5"/>
  <c r="E225" i="5"/>
  <c r="AF224" i="5"/>
  <c r="E224" i="5"/>
  <c r="AF223" i="5"/>
  <c r="E223" i="5"/>
  <c r="AF222" i="5"/>
  <c r="E222" i="5"/>
  <c r="AF221" i="5"/>
  <c r="E221" i="5"/>
  <c r="AF220" i="5"/>
  <c r="E220" i="5"/>
  <c r="AF219" i="5"/>
  <c r="E219" i="5"/>
  <c r="AF218" i="5"/>
  <c r="E218" i="5"/>
  <c r="AF217" i="5"/>
  <c r="E217" i="5"/>
  <c r="AF216" i="5"/>
  <c r="E216" i="5"/>
  <c r="AF215" i="5"/>
  <c r="E215" i="5"/>
  <c r="AF214" i="5"/>
  <c r="E214" i="5"/>
  <c r="AF213" i="5"/>
  <c r="E213" i="5"/>
  <c r="AF212" i="5"/>
  <c r="E212" i="5"/>
  <c r="AF211" i="5"/>
  <c r="E211" i="5"/>
  <c r="AF210" i="5"/>
  <c r="E210" i="5"/>
  <c r="AF209" i="5"/>
  <c r="E209" i="5"/>
  <c r="AF208" i="5"/>
  <c r="E208" i="5"/>
  <c r="AF207" i="5"/>
  <c r="E207" i="5"/>
  <c r="AF206" i="5"/>
  <c r="E206" i="5"/>
  <c r="AF205" i="5"/>
  <c r="E205" i="5"/>
  <c r="AF204" i="5"/>
  <c r="E204" i="5"/>
  <c r="AF203" i="5"/>
  <c r="E203" i="5"/>
  <c r="AF202" i="5"/>
  <c r="E202" i="5"/>
  <c r="AF201" i="5"/>
  <c r="E201" i="5"/>
  <c r="AF200" i="5"/>
  <c r="E200" i="5"/>
  <c r="AF199" i="5"/>
  <c r="E199" i="5"/>
  <c r="AF198" i="5"/>
  <c r="E198" i="5"/>
  <c r="AF197" i="5"/>
  <c r="E197" i="5"/>
  <c r="AF196" i="5"/>
  <c r="E196" i="5"/>
  <c r="AF195" i="5"/>
  <c r="E195" i="5"/>
  <c r="AF194" i="5"/>
  <c r="E194" i="5"/>
  <c r="AF193" i="5"/>
  <c r="E193" i="5"/>
  <c r="AF192" i="5"/>
  <c r="E192" i="5"/>
  <c r="AF191" i="5"/>
  <c r="E191" i="5"/>
  <c r="AF190" i="5"/>
  <c r="E190" i="5"/>
  <c r="AF189" i="5"/>
  <c r="E189" i="5"/>
  <c r="AF188" i="5"/>
  <c r="E188" i="5"/>
  <c r="AF187" i="5"/>
  <c r="E187" i="5"/>
  <c r="AF186" i="5"/>
  <c r="E186" i="5"/>
  <c r="AF185" i="5"/>
  <c r="E185" i="5"/>
  <c r="AF184" i="5"/>
  <c r="E184" i="5"/>
  <c r="AF183" i="5"/>
  <c r="E183" i="5"/>
  <c r="AF182" i="5"/>
  <c r="E182" i="5"/>
  <c r="AF181" i="5"/>
  <c r="E181" i="5"/>
  <c r="AF180" i="5"/>
  <c r="E180" i="5"/>
  <c r="AF179" i="5"/>
  <c r="E179" i="5"/>
  <c r="AF178" i="5"/>
  <c r="E178" i="5"/>
  <c r="AF177" i="5"/>
  <c r="E177" i="5"/>
  <c r="AF176" i="5"/>
  <c r="E176" i="5"/>
  <c r="AF175" i="5"/>
  <c r="E175" i="5"/>
  <c r="AF174" i="5"/>
  <c r="E174" i="5"/>
  <c r="AF173" i="5"/>
  <c r="E173" i="5"/>
  <c r="AF172" i="5"/>
  <c r="E172" i="5"/>
  <c r="AF171" i="5"/>
  <c r="E171" i="5"/>
  <c r="AF170" i="5"/>
  <c r="E170" i="5"/>
  <c r="AF169" i="5"/>
  <c r="E169" i="5"/>
  <c r="AF168" i="5"/>
  <c r="E168" i="5"/>
  <c r="AF167" i="5"/>
  <c r="E167" i="5"/>
  <c r="AF166" i="5"/>
  <c r="E166" i="5"/>
  <c r="AF165" i="5"/>
  <c r="E165" i="5"/>
  <c r="AF164" i="5"/>
  <c r="E164" i="5"/>
  <c r="AF163" i="5"/>
  <c r="E163" i="5"/>
  <c r="AF162" i="5"/>
  <c r="E162" i="5"/>
  <c r="AF161" i="5"/>
  <c r="E161" i="5"/>
  <c r="AF160" i="5"/>
  <c r="E160" i="5"/>
  <c r="AF159" i="5"/>
  <c r="E159" i="5"/>
  <c r="AF158" i="5"/>
  <c r="E158" i="5"/>
  <c r="AF157" i="5"/>
  <c r="E157" i="5"/>
  <c r="AF156" i="5"/>
  <c r="E156" i="5"/>
  <c r="AF155" i="5"/>
  <c r="E155" i="5"/>
  <c r="AF154" i="5"/>
  <c r="E154" i="5"/>
  <c r="AF153" i="5"/>
  <c r="E153" i="5"/>
  <c r="AF152" i="5"/>
  <c r="E152" i="5"/>
  <c r="AF151" i="5"/>
  <c r="E151" i="5"/>
  <c r="AF150" i="5"/>
  <c r="E150" i="5"/>
  <c r="AF149" i="5"/>
  <c r="E149" i="5"/>
  <c r="AF148" i="5"/>
  <c r="E148" i="5"/>
  <c r="AF147" i="5"/>
  <c r="E147" i="5"/>
  <c r="AF146" i="5"/>
  <c r="E146" i="5"/>
  <c r="AF145" i="5"/>
  <c r="E145" i="5"/>
  <c r="AF144" i="5"/>
  <c r="E144" i="5"/>
  <c r="AF143" i="5"/>
  <c r="E143" i="5"/>
  <c r="AF142" i="5"/>
  <c r="E142" i="5"/>
  <c r="AF141" i="5"/>
  <c r="E141" i="5"/>
  <c r="AF140" i="5"/>
  <c r="E140" i="5"/>
  <c r="AF139" i="5"/>
  <c r="E139" i="5"/>
  <c r="AF138" i="5"/>
  <c r="E138" i="5"/>
  <c r="AF137" i="5"/>
  <c r="E137" i="5"/>
  <c r="AF136" i="5"/>
  <c r="E136" i="5"/>
  <c r="AF135" i="5"/>
  <c r="E135" i="5"/>
  <c r="AF134" i="5"/>
  <c r="E134" i="5"/>
  <c r="AF133" i="5"/>
  <c r="E133" i="5"/>
  <c r="AF132" i="5"/>
  <c r="E132" i="5"/>
  <c r="AF131" i="5"/>
  <c r="E131" i="5"/>
  <c r="AF130" i="5"/>
  <c r="E130" i="5"/>
  <c r="AF129" i="5"/>
  <c r="E129" i="5"/>
  <c r="AF128" i="5"/>
  <c r="E128" i="5"/>
  <c r="AF127" i="5"/>
  <c r="E127" i="5"/>
  <c r="AF126" i="5"/>
  <c r="E126" i="5"/>
  <c r="AF125" i="5"/>
  <c r="E125" i="5"/>
  <c r="AF124" i="5"/>
  <c r="E124" i="5"/>
  <c r="AF123" i="5"/>
  <c r="E123" i="5"/>
  <c r="AF122" i="5"/>
  <c r="E122" i="5"/>
  <c r="AF121" i="5"/>
  <c r="E121" i="5"/>
  <c r="AF120" i="5"/>
  <c r="E120" i="5"/>
  <c r="AF119" i="5"/>
  <c r="E119" i="5"/>
  <c r="AF118" i="5"/>
  <c r="E118" i="5"/>
  <c r="AF117" i="5"/>
  <c r="E117" i="5"/>
  <c r="AF116" i="5"/>
  <c r="E116" i="5"/>
  <c r="AF115" i="5"/>
  <c r="E115" i="5"/>
  <c r="AF114" i="5"/>
  <c r="E114" i="5"/>
  <c r="AF113" i="5"/>
  <c r="E113" i="5"/>
  <c r="AF112" i="5"/>
  <c r="E112" i="5"/>
  <c r="AF111" i="5"/>
  <c r="E111" i="5"/>
  <c r="AF110" i="5"/>
  <c r="E110" i="5"/>
  <c r="AF109" i="5"/>
  <c r="E109" i="5"/>
  <c r="AF108" i="5"/>
  <c r="E108" i="5"/>
  <c r="AF107" i="5"/>
  <c r="E107" i="5"/>
  <c r="AF106" i="5"/>
  <c r="E106" i="5"/>
  <c r="AF105" i="5"/>
  <c r="E105" i="5"/>
  <c r="AF104" i="5"/>
  <c r="E104" i="5"/>
  <c r="AF103" i="5"/>
  <c r="E103" i="5"/>
  <c r="AF102" i="5"/>
  <c r="E102" i="5"/>
  <c r="AF101" i="5"/>
  <c r="E101" i="5"/>
  <c r="AF100" i="5"/>
  <c r="E100" i="5"/>
  <c r="AF99" i="5"/>
  <c r="E99" i="5"/>
  <c r="AF98" i="5"/>
  <c r="E98" i="5"/>
  <c r="AF97" i="5"/>
  <c r="E97" i="5"/>
  <c r="AF96" i="5"/>
  <c r="E96" i="5"/>
  <c r="AF95" i="5"/>
  <c r="E95" i="5"/>
  <c r="AF94" i="5"/>
  <c r="E94" i="5"/>
  <c r="AF93" i="5"/>
  <c r="E93" i="5"/>
  <c r="AF92" i="5"/>
  <c r="E92" i="5"/>
  <c r="AF91" i="5"/>
  <c r="E91" i="5"/>
  <c r="AF90" i="5"/>
  <c r="E90" i="5"/>
  <c r="AF89" i="5"/>
  <c r="E89" i="5"/>
  <c r="AF88" i="5"/>
  <c r="E88" i="5"/>
  <c r="AF87" i="5"/>
  <c r="E87" i="5"/>
  <c r="AF86" i="5"/>
  <c r="E86" i="5"/>
  <c r="AF85" i="5"/>
  <c r="E85" i="5"/>
  <c r="AF84" i="5"/>
  <c r="E84" i="5"/>
  <c r="AF83" i="5"/>
  <c r="E83" i="5"/>
  <c r="AF82" i="5"/>
  <c r="E82" i="5"/>
  <c r="AF81" i="5"/>
  <c r="E81" i="5"/>
  <c r="AF80" i="5"/>
  <c r="E80" i="5"/>
  <c r="AF79" i="5"/>
  <c r="E79" i="5"/>
  <c r="AF78" i="5"/>
  <c r="E78" i="5"/>
  <c r="AF77" i="5"/>
  <c r="E77" i="5"/>
  <c r="AF76" i="5"/>
  <c r="E76" i="5"/>
  <c r="AF75" i="5"/>
  <c r="E75" i="5"/>
  <c r="AF74" i="5"/>
  <c r="E74" i="5"/>
  <c r="AF73" i="5"/>
  <c r="E73" i="5"/>
  <c r="AF72" i="5"/>
  <c r="E72" i="5"/>
  <c r="AF71" i="5"/>
  <c r="E71" i="5"/>
  <c r="AF70" i="5"/>
  <c r="E70" i="5"/>
  <c r="AF69" i="5"/>
  <c r="E69" i="5"/>
  <c r="AF68" i="5"/>
  <c r="E68" i="5"/>
  <c r="AF67" i="5"/>
  <c r="E67" i="5"/>
  <c r="AF66" i="5"/>
  <c r="E66" i="5"/>
  <c r="AF65" i="5"/>
  <c r="E65" i="5"/>
  <c r="AF64" i="5"/>
  <c r="E64" i="5"/>
  <c r="AF63" i="5"/>
  <c r="E63" i="5"/>
  <c r="AF62" i="5"/>
  <c r="E62" i="5"/>
  <c r="AF61" i="5"/>
  <c r="E61" i="5"/>
  <c r="AF60" i="5"/>
  <c r="E60" i="5"/>
  <c r="AF59" i="5"/>
  <c r="E59" i="5"/>
  <c r="AF58" i="5"/>
  <c r="E58" i="5"/>
  <c r="AF57" i="5"/>
  <c r="E57" i="5"/>
  <c r="AF56" i="5"/>
  <c r="E56" i="5"/>
  <c r="AF55" i="5"/>
  <c r="E55" i="5"/>
  <c r="AF54" i="5"/>
  <c r="E54" i="5"/>
  <c r="AF53" i="5"/>
  <c r="E53" i="5"/>
  <c r="AF52" i="5"/>
  <c r="E52" i="5"/>
  <c r="AF51" i="5"/>
  <c r="E51" i="5"/>
  <c r="AF50" i="5"/>
  <c r="E50" i="5"/>
  <c r="AF49" i="5"/>
  <c r="E49" i="5"/>
  <c r="AF48" i="5"/>
  <c r="E48" i="5"/>
  <c r="AF47" i="5"/>
  <c r="E47" i="5"/>
  <c r="AF46" i="5"/>
  <c r="E46" i="5"/>
  <c r="AF45" i="5"/>
  <c r="E45" i="5"/>
  <c r="AF44" i="5"/>
  <c r="E44" i="5"/>
  <c r="AF43" i="5"/>
  <c r="E43" i="5"/>
  <c r="AF42" i="5"/>
  <c r="E42" i="5"/>
  <c r="AF41" i="5"/>
  <c r="E41" i="5"/>
  <c r="AF40" i="5"/>
  <c r="E40" i="5"/>
  <c r="AF39" i="5"/>
  <c r="E39" i="5"/>
  <c r="AF38" i="5"/>
  <c r="E38" i="5"/>
  <c r="AF37" i="5"/>
  <c r="E37" i="5"/>
  <c r="AF36" i="5"/>
  <c r="E36" i="5"/>
  <c r="AF35" i="5"/>
  <c r="E35" i="5"/>
  <c r="AF34" i="5"/>
  <c r="E34" i="5"/>
  <c r="AF33" i="5"/>
  <c r="E33" i="5"/>
  <c r="AF32" i="5"/>
  <c r="E32" i="5"/>
  <c r="AF31" i="5"/>
  <c r="E31" i="5"/>
  <c r="AF30" i="5"/>
  <c r="E30" i="5"/>
  <c r="AF29" i="5"/>
  <c r="E29" i="5"/>
  <c r="AF28" i="5"/>
  <c r="E28" i="5"/>
  <c r="AF27" i="5"/>
  <c r="E27" i="5"/>
  <c r="AF26" i="5"/>
  <c r="E26" i="5"/>
  <c r="AF25" i="5"/>
  <c r="E25" i="5"/>
  <c r="AF24" i="5"/>
  <c r="E24" i="5"/>
  <c r="AF23" i="5"/>
  <c r="E23" i="5"/>
  <c r="AF22" i="5"/>
  <c r="E22" i="5"/>
  <c r="AF21" i="5"/>
  <c r="E21" i="5"/>
  <c r="AF20" i="5"/>
  <c r="E20" i="5"/>
  <c r="AF19" i="5"/>
  <c r="E19" i="5"/>
  <c r="AF18" i="5"/>
  <c r="E18" i="5"/>
  <c r="AF17" i="5"/>
  <c r="E17" i="5"/>
  <c r="AF16" i="5"/>
  <c r="E16" i="5"/>
  <c r="AF15" i="5"/>
  <c r="E15" i="5"/>
  <c r="AF14" i="5"/>
  <c r="E14" i="5"/>
  <c r="AF13" i="5"/>
  <c r="E13" i="5"/>
  <c r="AF12" i="5"/>
  <c r="E12" i="5"/>
  <c r="AF11" i="5"/>
  <c r="E11" i="5"/>
  <c r="AF10" i="5"/>
  <c r="E10" i="5"/>
  <c r="AF9" i="5"/>
  <c r="E9" i="5"/>
  <c r="AF8" i="5"/>
  <c r="E8" i="5"/>
  <c r="AF7" i="5"/>
  <c r="E7" i="5"/>
  <c r="AG7" i="5" s="1"/>
  <c r="AF6" i="5"/>
  <c r="E6" i="5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P230" i="4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P266" i="4"/>
  <c r="P267" i="4"/>
  <c r="P268" i="4"/>
  <c r="P269" i="4"/>
  <c r="P270" i="4"/>
  <c r="P271" i="4"/>
  <c r="P272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P285" i="4"/>
  <c r="P286" i="4"/>
  <c r="P287" i="4"/>
  <c r="P288" i="4"/>
  <c r="P289" i="4"/>
  <c r="P290" i="4"/>
  <c r="P291" i="4"/>
  <c r="P292" i="4"/>
  <c r="P293" i="4"/>
  <c r="P294" i="4"/>
  <c r="P295" i="4"/>
  <c r="P296" i="4"/>
  <c r="P297" i="4"/>
  <c r="P298" i="4"/>
  <c r="P299" i="4"/>
  <c r="P300" i="4"/>
  <c r="P301" i="4"/>
  <c r="P302" i="4"/>
  <c r="P303" i="4"/>
  <c r="P304" i="4"/>
  <c r="P305" i="4"/>
  <c r="P306" i="4"/>
  <c r="P307" i="4"/>
  <c r="P308" i="4"/>
  <c r="P309" i="4"/>
  <c r="P310" i="4"/>
  <c r="P311" i="4"/>
  <c r="P312" i="4"/>
  <c r="P313" i="4"/>
  <c r="P314" i="4"/>
  <c r="P315" i="4"/>
  <c r="P316" i="4"/>
  <c r="P317" i="4"/>
  <c r="P318" i="4"/>
  <c r="P319" i="4"/>
  <c r="P320" i="4"/>
  <c r="P321" i="4"/>
  <c r="P322" i="4"/>
  <c r="P323" i="4"/>
  <c r="P324" i="4"/>
  <c r="P325" i="4"/>
  <c r="P326" i="4"/>
  <c r="P327" i="4"/>
  <c r="P328" i="4"/>
  <c r="P329" i="4"/>
  <c r="P330" i="4"/>
  <c r="P331" i="4"/>
  <c r="P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211" i="4"/>
  <c r="R212" i="4"/>
  <c r="R213" i="4"/>
  <c r="R214" i="4"/>
  <c r="R215" i="4"/>
  <c r="R216" i="4"/>
  <c r="R217" i="4"/>
  <c r="R218" i="4"/>
  <c r="R219" i="4"/>
  <c r="R220" i="4"/>
  <c r="R221" i="4"/>
  <c r="R222" i="4"/>
  <c r="R223" i="4"/>
  <c r="R224" i="4"/>
  <c r="R225" i="4"/>
  <c r="R226" i="4"/>
  <c r="R227" i="4"/>
  <c r="R228" i="4"/>
  <c r="R229" i="4"/>
  <c r="R230" i="4"/>
  <c r="R231" i="4"/>
  <c r="R232" i="4"/>
  <c r="R233" i="4"/>
  <c r="R234" i="4"/>
  <c r="R235" i="4"/>
  <c r="R236" i="4"/>
  <c r="R237" i="4"/>
  <c r="R238" i="4"/>
  <c r="R239" i="4"/>
  <c r="R240" i="4"/>
  <c r="R241" i="4"/>
  <c r="R242" i="4"/>
  <c r="R243" i="4"/>
  <c r="R244" i="4"/>
  <c r="R245" i="4"/>
  <c r="R246" i="4"/>
  <c r="R247" i="4"/>
  <c r="R248" i="4"/>
  <c r="R249" i="4"/>
  <c r="R250" i="4"/>
  <c r="R251" i="4"/>
  <c r="R252" i="4"/>
  <c r="R253" i="4"/>
  <c r="R254" i="4"/>
  <c r="R255" i="4"/>
  <c r="R256" i="4"/>
  <c r="R257" i="4"/>
  <c r="R258" i="4"/>
  <c r="R259" i="4"/>
  <c r="R260" i="4"/>
  <c r="R261" i="4"/>
  <c r="R262" i="4"/>
  <c r="R263" i="4"/>
  <c r="R264" i="4"/>
  <c r="R265" i="4"/>
  <c r="R266" i="4"/>
  <c r="R267" i="4"/>
  <c r="R268" i="4"/>
  <c r="R269" i="4"/>
  <c r="R270" i="4"/>
  <c r="R271" i="4"/>
  <c r="R272" i="4"/>
  <c r="R273" i="4"/>
  <c r="R274" i="4"/>
  <c r="R275" i="4"/>
  <c r="R276" i="4"/>
  <c r="R277" i="4"/>
  <c r="R278" i="4"/>
  <c r="R279" i="4"/>
  <c r="R280" i="4"/>
  <c r="R281" i="4"/>
  <c r="R282" i="4"/>
  <c r="R283" i="4"/>
  <c r="R284" i="4"/>
  <c r="R285" i="4"/>
  <c r="R286" i="4"/>
  <c r="R287" i="4"/>
  <c r="R288" i="4"/>
  <c r="R289" i="4"/>
  <c r="R290" i="4"/>
  <c r="R291" i="4"/>
  <c r="R292" i="4"/>
  <c r="R293" i="4"/>
  <c r="R294" i="4"/>
  <c r="R295" i="4"/>
  <c r="R296" i="4"/>
  <c r="R297" i="4"/>
  <c r="R298" i="4"/>
  <c r="R299" i="4"/>
  <c r="R300" i="4"/>
  <c r="R301" i="4"/>
  <c r="R302" i="4"/>
  <c r="R303" i="4"/>
  <c r="R304" i="4"/>
  <c r="R305" i="4"/>
  <c r="R306" i="4"/>
  <c r="R307" i="4"/>
  <c r="R308" i="4"/>
  <c r="R309" i="4"/>
  <c r="R310" i="4"/>
  <c r="R311" i="4"/>
  <c r="R312" i="4"/>
  <c r="R313" i="4"/>
  <c r="R314" i="4"/>
  <c r="R315" i="4"/>
  <c r="R316" i="4"/>
  <c r="R317" i="4"/>
  <c r="R318" i="4"/>
  <c r="R319" i="4"/>
  <c r="R320" i="4"/>
  <c r="R321" i="4"/>
  <c r="R322" i="4"/>
  <c r="R323" i="4"/>
  <c r="R324" i="4"/>
  <c r="R325" i="4"/>
  <c r="R326" i="4"/>
  <c r="R327" i="4"/>
  <c r="R328" i="4"/>
  <c r="R329" i="4"/>
  <c r="R330" i="4"/>
  <c r="R331" i="4"/>
  <c r="R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T175" i="4"/>
  <c r="T176" i="4"/>
  <c r="T177" i="4"/>
  <c r="T178" i="4"/>
  <c r="T179" i="4"/>
  <c r="T180" i="4"/>
  <c r="T181" i="4"/>
  <c r="T182" i="4"/>
  <c r="T183" i="4"/>
  <c r="T184" i="4"/>
  <c r="T185" i="4"/>
  <c r="T186" i="4"/>
  <c r="T187" i="4"/>
  <c r="T188" i="4"/>
  <c r="T189" i="4"/>
  <c r="T190" i="4"/>
  <c r="T191" i="4"/>
  <c r="T192" i="4"/>
  <c r="T193" i="4"/>
  <c r="T194" i="4"/>
  <c r="T195" i="4"/>
  <c r="T196" i="4"/>
  <c r="T197" i="4"/>
  <c r="T198" i="4"/>
  <c r="T199" i="4"/>
  <c r="T200" i="4"/>
  <c r="T201" i="4"/>
  <c r="T202" i="4"/>
  <c r="T203" i="4"/>
  <c r="T204" i="4"/>
  <c r="T205" i="4"/>
  <c r="T206" i="4"/>
  <c r="T207" i="4"/>
  <c r="T208" i="4"/>
  <c r="T209" i="4"/>
  <c r="T210" i="4"/>
  <c r="T211" i="4"/>
  <c r="T212" i="4"/>
  <c r="T213" i="4"/>
  <c r="T214" i="4"/>
  <c r="T215" i="4"/>
  <c r="T216" i="4"/>
  <c r="T217" i="4"/>
  <c r="T218" i="4"/>
  <c r="T219" i="4"/>
  <c r="T220" i="4"/>
  <c r="T221" i="4"/>
  <c r="T222" i="4"/>
  <c r="T223" i="4"/>
  <c r="T224" i="4"/>
  <c r="T225" i="4"/>
  <c r="T226" i="4"/>
  <c r="T227" i="4"/>
  <c r="T228" i="4"/>
  <c r="T229" i="4"/>
  <c r="T230" i="4"/>
  <c r="T231" i="4"/>
  <c r="T232" i="4"/>
  <c r="T233" i="4"/>
  <c r="T234" i="4"/>
  <c r="T235" i="4"/>
  <c r="T236" i="4"/>
  <c r="T237" i="4"/>
  <c r="T238" i="4"/>
  <c r="T239" i="4"/>
  <c r="T240" i="4"/>
  <c r="T241" i="4"/>
  <c r="T242" i="4"/>
  <c r="T243" i="4"/>
  <c r="T244" i="4"/>
  <c r="T245" i="4"/>
  <c r="T246" i="4"/>
  <c r="T247" i="4"/>
  <c r="T248" i="4"/>
  <c r="T249" i="4"/>
  <c r="T250" i="4"/>
  <c r="T251" i="4"/>
  <c r="T252" i="4"/>
  <c r="T253" i="4"/>
  <c r="T254" i="4"/>
  <c r="T255" i="4"/>
  <c r="T256" i="4"/>
  <c r="T257" i="4"/>
  <c r="T258" i="4"/>
  <c r="T259" i="4"/>
  <c r="T260" i="4"/>
  <c r="T261" i="4"/>
  <c r="T262" i="4"/>
  <c r="T263" i="4"/>
  <c r="T264" i="4"/>
  <c r="T265" i="4"/>
  <c r="T266" i="4"/>
  <c r="T267" i="4"/>
  <c r="T268" i="4"/>
  <c r="T269" i="4"/>
  <c r="T270" i="4"/>
  <c r="T271" i="4"/>
  <c r="T272" i="4"/>
  <c r="T273" i="4"/>
  <c r="T274" i="4"/>
  <c r="T275" i="4"/>
  <c r="T276" i="4"/>
  <c r="T277" i="4"/>
  <c r="T278" i="4"/>
  <c r="T279" i="4"/>
  <c r="T280" i="4"/>
  <c r="T281" i="4"/>
  <c r="T282" i="4"/>
  <c r="T283" i="4"/>
  <c r="T284" i="4"/>
  <c r="T285" i="4"/>
  <c r="T286" i="4"/>
  <c r="T287" i="4"/>
  <c r="T288" i="4"/>
  <c r="T289" i="4"/>
  <c r="T290" i="4"/>
  <c r="T291" i="4"/>
  <c r="T292" i="4"/>
  <c r="T293" i="4"/>
  <c r="T294" i="4"/>
  <c r="T295" i="4"/>
  <c r="T296" i="4"/>
  <c r="T297" i="4"/>
  <c r="T298" i="4"/>
  <c r="T299" i="4"/>
  <c r="T300" i="4"/>
  <c r="T301" i="4"/>
  <c r="T302" i="4"/>
  <c r="T303" i="4"/>
  <c r="T304" i="4"/>
  <c r="T305" i="4"/>
  <c r="T306" i="4"/>
  <c r="T307" i="4"/>
  <c r="T308" i="4"/>
  <c r="T309" i="4"/>
  <c r="T310" i="4"/>
  <c r="T311" i="4"/>
  <c r="T312" i="4"/>
  <c r="T313" i="4"/>
  <c r="T314" i="4"/>
  <c r="T315" i="4"/>
  <c r="T316" i="4"/>
  <c r="T317" i="4"/>
  <c r="T318" i="4"/>
  <c r="T319" i="4"/>
  <c r="T320" i="4"/>
  <c r="T321" i="4"/>
  <c r="T322" i="4"/>
  <c r="T323" i="4"/>
  <c r="T324" i="4"/>
  <c r="T325" i="4"/>
  <c r="T326" i="4"/>
  <c r="T327" i="4"/>
  <c r="T328" i="4"/>
  <c r="T329" i="4"/>
  <c r="T330" i="4"/>
  <c r="T331" i="4"/>
  <c r="T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V103" i="4"/>
  <c r="V104" i="4"/>
  <c r="V105" i="4"/>
  <c r="V106" i="4"/>
  <c r="V107" i="4"/>
  <c r="V108" i="4"/>
  <c r="V109" i="4"/>
  <c r="V110" i="4"/>
  <c r="V111" i="4"/>
  <c r="V112" i="4"/>
  <c r="V113" i="4"/>
  <c r="V114" i="4"/>
  <c r="V115" i="4"/>
  <c r="V116" i="4"/>
  <c r="V117" i="4"/>
  <c r="V118" i="4"/>
  <c r="V119" i="4"/>
  <c r="V120" i="4"/>
  <c r="V121" i="4"/>
  <c r="V122" i="4"/>
  <c r="V123" i="4"/>
  <c r="V124" i="4"/>
  <c r="V125" i="4"/>
  <c r="V126" i="4"/>
  <c r="V127" i="4"/>
  <c r="V128" i="4"/>
  <c r="V129" i="4"/>
  <c r="V130" i="4"/>
  <c r="V131" i="4"/>
  <c r="V132" i="4"/>
  <c r="V133" i="4"/>
  <c r="V134" i="4"/>
  <c r="V135" i="4"/>
  <c r="V136" i="4"/>
  <c r="V137" i="4"/>
  <c r="V138" i="4"/>
  <c r="V139" i="4"/>
  <c r="V140" i="4"/>
  <c r="V141" i="4"/>
  <c r="V142" i="4"/>
  <c r="V143" i="4"/>
  <c r="V144" i="4"/>
  <c r="V145" i="4"/>
  <c r="V146" i="4"/>
  <c r="V147" i="4"/>
  <c r="V148" i="4"/>
  <c r="V149" i="4"/>
  <c r="V150" i="4"/>
  <c r="V151" i="4"/>
  <c r="V152" i="4"/>
  <c r="V153" i="4"/>
  <c r="V154" i="4"/>
  <c r="V155" i="4"/>
  <c r="V156" i="4"/>
  <c r="V157" i="4"/>
  <c r="V158" i="4"/>
  <c r="V159" i="4"/>
  <c r="V160" i="4"/>
  <c r="V161" i="4"/>
  <c r="V162" i="4"/>
  <c r="V163" i="4"/>
  <c r="V164" i="4"/>
  <c r="V165" i="4"/>
  <c r="V166" i="4"/>
  <c r="V167" i="4"/>
  <c r="V168" i="4"/>
  <c r="V169" i="4"/>
  <c r="V170" i="4"/>
  <c r="V171" i="4"/>
  <c r="V172" i="4"/>
  <c r="V173" i="4"/>
  <c r="V174" i="4"/>
  <c r="V175" i="4"/>
  <c r="V176" i="4"/>
  <c r="V177" i="4"/>
  <c r="V178" i="4"/>
  <c r="V179" i="4"/>
  <c r="V180" i="4"/>
  <c r="V181" i="4"/>
  <c r="V182" i="4"/>
  <c r="V183" i="4"/>
  <c r="V184" i="4"/>
  <c r="V185" i="4"/>
  <c r="V186" i="4"/>
  <c r="V187" i="4"/>
  <c r="V188" i="4"/>
  <c r="V189" i="4"/>
  <c r="V190" i="4"/>
  <c r="V191" i="4"/>
  <c r="V192" i="4"/>
  <c r="V193" i="4"/>
  <c r="V194" i="4"/>
  <c r="V195" i="4"/>
  <c r="V196" i="4"/>
  <c r="V197" i="4"/>
  <c r="V198" i="4"/>
  <c r="V199" i="4"/>
  <c r="V200" i="4"/>
  <c r="V201" i="4"/>
  <c r="V202" i="4"/>
  <c r="V203" i="4"/>
  <c r="V204" i="4"/>
  <c r="V205" i="4"/>
  <c r="V206" i="4"/>
  <c r="V207" i="4"/>
  <c r="V208" i="4"/>
  <c r="V209" i="4"/>
  <c r="V210" i="4"/>
  <c r="V211" i="4"/>
  <c r="V212" i="4"/>
  <c r="V213" i="4"/>
  <c r="V214" i="4"/>
  <c r="V215" i="4"/>
  <c r="V216" i="4"/>
  <c r="V217" i="4"/>
  <c r="V218" i="4"/>
  <c r="V219" i="4"/>
  <c r="V220" i="4"/>
  <c r="V221" i="4"/>
  <c r="V222" i="4"/>
  <c r="V223" i="4"/>
  <c r="V224" i="4"/>
  <c r="V225" i="4"/>
  <c r="V226" i="4"/>
  <c r="V227" i="4"/>
  <c r="V228" i="4"/>
  <c r="V229" i="4"/>
  <c r="V230" i="4"/>
  <c r="V231" i="4"/>
  <c r="V232" i="4"/>
  <c r="V233" i="4"/>
  <c r="V234" i="4"/>
  <c r="V235" i="4"/>
  <c r="V236" i="4"/>
  <c r="V237" i="4"/>
  <c r="V238" i="4"/>
  <c r="V239" i="4"/>
  <c r="V240" i="4"/>
  <c r="V241" i="4"/>
  <c r="V242" i="4"/>
  <c r="V243" i="4"/>
  <c r="V244" i="4"/>
  <c r="V245" i="4"/>
  <c r="V246" i="4"/>
  <c r="V247" i="4"/>
  <c r="V248" i="4"/>
  <c r="V249" i="4"/>
  <c r="V250" i="4"/>
  <c r="V251" i="4"/>
  <c r="V252" i="4"/>
  <c r="V253" i="4"/>
  <c r="V254" i="4"/>
  <c r="V255" i="4"/>
  <c r="V256" i="4"/>
  <c r="V257" i="4"/>
  <c r="V258" i="4"/>
  <c r="V259" i="4"/>
  <c r="V260" i="4"/>
  <c r="V261" i="4"/>
  <c r="V262" i="4"/>
  <c r="V263" i="4"/>
  <c r="V264" i="4"/>
  <c r="V265" i="4"/>
  <c r="V266" i="4"/>
  <c r="V267" i="4"/>
  <c r="V268" i="4"/>
  <c r="V269" i="4"/>
  <c r="V270" i="4"/>
  <c r="V271" i="4"/>
  <c r="V272" i="4"/>
  <c r="V273" i="4"/>
  <c r="V274" i="4"/>
  <c r="V275" i="4"/>
  <c r="V276" i="4"/>
  <c r="V277" i="4"/>
  <c r="V278" i="4"/>
  <c r="V279" i="4"/>
  <c r="V280" i="4"/>
  <c r="V281" i="4"/>
  <c r="V282" i="4"/>
  <c r="V283" i="4"/>
  <c r="V284" i="4"/>
  <c r="V285" i="4"/>
  <c r="V286" i="4"/>
  <c r="V287" i="4"/>
  <c r="V288" i="4"/>
  <c r="V289" i="4"/>
  <c r="V290" i="4"/>
  <c r="V291" i="4"/>
  <c r="V292" i="4"/>
  <c r="V293" i="4"/>
  <c r="V294" i="4"/>
  <c r="V295" i="4"/>
  <c r="V296" i="4"/>
  <c r="V297" i="4"/>
  <c r="V298" i="4"/>
  <c r="V299" i="4"/>
  <c r="V300" i="4"/>
  <c r="V301" i="4"/>
  <c r="V302" i="4"/>
  <c r="V303" i="4"/>
  <c r="V304" i="4"/>
  <c r="V305" i="4"/>
  <c r="V306" i="4"/>
  <c r="V307" i="4"/>
  <c r="V308" i="4"/>
  <c r="V309" i="4"/>
  <c r="V310" i="4"/>
  <c r="V311" i="4"/>
  <c r="V312" i="4"/>
  <c r="V313" i="4"/>
  <c r="V314" i="4"/>
  <c r="V315" i="4"/>
  <c r="V316" i="4"/>
  <c r="V317" i="4"/>
  <c r="V318" i="4"/>
  <c r="V319" i="4"/>
  <c r="V320" i="4"/>
  <c r="V321" i="4"/>
  <c r="V322" i="4"/>
  <c r="V323" i="4"/>
  <c r="V324" i="4"/>
  <c r="V325" i="4"/>
  <c r="V326" i="4"/>
  <c r="V327" i="4"/>
  <c r="V328" i="4"/>
  <c r="V329" i="4"/>
  <c r="V330" i="4"/>
  <c r="V331" i="4"/>
  <c r="V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X141" i="4"/>
  <c r="X142" i="4"/>
  <c r="X143" i="4"/>
  <c r="X144" i="4"/>
  <c r="X145" i="4"/>
  <c r="X146" i="4"/>
  <c r="X147" i="4"/>
  <c r="X148" i="4"/>
  <c r="X149" i="4"/>
  <c r="X150" i="4"/>
  <c r="X151" i="4"/>
  <c r="X152" i="4"/>
  <c r="X153" i="4"/>
  <c r="X154" i="4"/>
  <c r="X155" i="4"/>
  <c r="X156" i="4"/>
  <c r="X157" i="4"/>
  <c r="X158" i="4"/>
  <c r="X159" i="4"/>
  <c r="X160" i="4"/>
  <c r="X161" i="4"/>
  <c r="X162" i="4"/>
  <c r="X163" i="4"/>
  <c r="X164" i="4"/>
  <c r="X165" i="4"/>
  <c r="X166" i="4"/>
  <c r="X167" i="4"/>
  <c r="X168" i="4"/>
  <c r="X169" i="4"/>
  <c r="X170" i="4"/>
  <c r="X171" i="4"/>
  <c r="X172" i="4"/>
  <c r="X173" i="4"/>
  <c r="X174" i="4"/>
  <c r="X175" i="4"/>
  <c r="X176" i="4"/>
  <c r="X177" i="4"/>
  <c r="X178" i="4"/>
  <c r="X179" i="4"/>
  <c r="X180" i="4"/>
  <c r="X181" i="4"/>
  <c r="X182" i="4"/>
  <c r="X183" i="4"/>
  <c r="X184" i="4"/>
  <c r="X185" i="4"/>
  <c r="X186" i="4"/>
  <c r="X187" i="4"/>
  <c r="X188" i="4"/>
  <c r="X189" i="4"/>
  <c r="X190" i="4"/>
  <c r="X191" i="4"/>
  <c r="X192" i="4"/>
  <c r="X193" i="4"/>
  <c r="X194" i="4"/>
  <c r="X195" i="4"/>
  <c r="X196" i="4"/>
  <c r="X197" i="4"/>
  <c r="X198" i="4"/>
  <c r="X199" i="4"/>
  <c r="X200" i="4"/>
  <c r="X201" i="4"/>
  <c r="X202" i="4"/>
  <c r="X203" i="4"/>
  <c r="X204" i="4"/>
  <c r="X205" i="4"/>
  <c r="X206" i="4"/>
  <c r="X207" i="4"/>
  <c r="X208" i="4"/>
  <c r="X209" i="4"/>
  <c r="X210" i="4"/>
  <c r="X211" i="4"/>
  <c r="X212" i="4"/>
  <c r="X213" i="4"/>
  <c r="X214" i="4"/>
  <c r="X215" i="4"/>
  <c r="X216" i="4"/>
  <c r="X217" i="4"/>
  <c r="X218" i="4"/>
  <c r="X219" i="4"/>
  <c r="X220" i="4"/>
  <c r="X221" i="4"/>
  <c r="X222" i="4"/>
  <c r="X223" i="4"/>
  <c r="X224" i="4"/>
  <c r="X225" i="4"/>
  <c r="X226" i="4"/>
  <c r="X227" i="4"/>
  <c r="X228" i="4"/>
  <c r="X229" i="4"/>
  <c r="X230" i="4"/>
  <c r="X231" i="4"/>
  <c r="X232" i="4"/>
  <c r="X233" i="4"/>
  <c r="X234" i="4"/>
  <c r="X235" i="4"/>
  <c r="X236" i="4"/>
  <c r="X237" i="4"/>
  <c r="X238" i="4"/>
  <c r="X239" i="4"/>
  <c r="X240" i="4"/>
  <c r="X241" i="4"/>
  <c r="X242" i="4"/>
  <c r="X243" i="4"/>
  <c r="X244" i="4"/>
  <c r="X245" i="4"/>
  <c r="X246" i="4"/>
  <c r="X247" i="4"/>
  <c r="X248" i="4"/>
  <c r="X249" i="4"/>
  <c r="X250" i="4"/>
  <c r="X251" i="4"/>
  <c r="X252" i="4"/>
  <c r="X253" i="4"/>
  <c r="X254" i="4"/>
  <c r="X255" i="4"/>
  <c r="X256" i="4"/>
  <c r="X257" i="4"/>
  <c r="X258" i="4"/>
  <c r="X259" i="4"/>
  <c r="X260" i="4"/>
  <c r="X261" i="4"/>
  <c r="X262" i="4"/>
  <c r="X263" i="4"/>
  <c r="X264" i="4"/>
  <c r="X265" i="4"/>
  <c r="X266" i="4"/>
  <c r="X267" i="4"/>
  <c r="X268" i="4"/>
  <c r="X269" i="4"/>
  <c r="X270" i="4"/>
  <c r="X271" i="4"/>
  <c r="X272" i="4"/>
  <c r="X273" i="4"/>
  <c r="X274" i="4"/>
  <c r="X275" i="4"/>
  <c r="X276" i="4"/>
  <c r="X277" i="4"/>
  <c r="X278" i="4"/>
  <c r="X279" i="4"/>
  <c r="X280" i="4"/>
  <c r="X281" i="4"/>
  <c r="X282" i="4"/>
  <c r="X283" i="4"/>
  <c r="X284" i="4"/>
  <c r="X285" i="4"/>
  <c r="X286" i="4"/>
  <c r="X287" i="4"/>
  <c r="X288" i="4"/>
  <c r="X289" i="4"/>
  <c r="X290" i="4"/>
  <c r="X291" i="4"/>
  <c r="X292" i="4"/>
  <c r="X293" i="4"/>
  <c r="X294" i="4"/>
  <c r="X295" i="4"/>
  <c r="X296" i="4"/>
  <c r="X297" i="4"/>
  <c r="X298" i="4"/>
  <c r="X299" i="4"/>
  <c r="X300" i="4"/>
  <c r="X301" i="4"/>
  <c r="X302" i="4"/>
  <c r="X303" i="4"/>
  <c r="X304" i="4"/>
  <c r="X305" i="4"/>
  <c r="X306" i="4"/>
  <c r="X307" i="4"/>
  <c r="X308" i="4"/>
  <c r="X309" i="4"/>
  <c r="X310" i="4"/>
  <c r="X311" i="4"/>
  <c r="X312" i="4"/>
  <c r="X313" i="4"/>
  <c r="X314" i="4"/>
  <c r="X315" i="4"/>
  <c r="X316" i="4"/>
  <c r="X317" i="4"/>
  <c r="X318" i="4"/>
  <c r="X319" i="4"/>
  <c r="X320" i="4"/>
  <c r="X321" i="4"/>
  <c r="X322" i="4"/>
  <c r="X323" i="4"/>
  <c r="X324" i="4"/>
  <c r="X325" i="4"/>
  <c r="X326" i="4"/>
  <c r="X327" i="4"/>
  <c r="X328" i="4"/>
  <c r="X329" i="4"/>
  <c r="X330" i="4"/>
  <c r="X331" i="4"/>
  <c r="X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Z154" i="4"/>
  <c r="Z155" i="4"/>
  <c r="Z156" i="4"/>
  <c r="Z157" i="4"/>
  <c r="Z158" i="4"/>
  <c r="Z159" i="4"/>
  <c r="Z160" i="4"/>
  <c r="Z161" i="4"/>
  <c r="Z162" i="4"/>
  <c r="Z163" i="4"/>
  <c r="Z164" i="4"/>
  <c r="Z165" i="4"/>
  <c r="Z166" i="4"/>
  <c r="Z167" i="4"/>
  <c r="Z168" i="4"/>
  <c r="Z169" i="4"/>
  <c r="Z170" i="4"/>
  <c r="Z171" i="4"/>
  <c r="Z172" i="4"/>
  <c r="Z173" i="4"/>
  <c r="Z174" i="4"/>
  <c r="Z175" i="4"/>
  <c r="Z176" i="4"/>
  <c r="Z177" i="4"/>
  <c r="Z178" i="4"/>
  <c r="Z179" i="4"/>
  <c r="Z180" i="4"/>
  <c r="Z181" i="4"/>
  <c r="Z182" i="4"/>
  <c r="Z183" i="4"/>
  <c r="Z184" i="4"/>
  <c r="Z185" i="4"/>
  <c r="Z186" i="4"/>
  <c r="Z187" i="4"/>
  <c r="Z188" i="4"/>
  <c r="Z189" i="4"/>
  <c r="Z190" i="4"/>
  <c r="Z191" i="4"/>
  <c r="Z192" i="4"/>
  <c r="Z193" i="4"/>
  <c r="Z194" i="4"/>
  <c r="Z195" i="4"/>
  <c r="Z196" i="4"/>
  <c r="Z197" i="4"/>
  <c r="Z198" i="4"/>
  <c r="Z199" i="4"/>
  <c r="Z200" i="4"/>
  <c r="Z201" i="4"/>
  <c r="Z202" i="4"/>
  <c r="Z203" i="4"/>
  <c r="Z204" i="4"/>
  <c r="Z205" i="4"/>
  <c r="Z206" i="4"/>
  <c r="Z207" i="4"/>
  <c r="Z208" i="4"/>
  <c r="Z209" i="4"/>
  <c r="Z210" i="4"/>
  <c r="Z211" i="4"/>
  <c r="Z212" i="4"/>
  <c r="Z213" i="4"/>
  <c r="Z214" i="4"/>
  <c r="Z215" i="4"/>
  <c r="Z216" i="4"/>
  <c r="Z217" i="4"/>
  <c r="Z218" i="4"/>
  <c r="Z219" i="4"/>
  <c r="Z220" i="4"/>
  <c r="Z221" i="4"/>
  <c r="Z222" i="4"/>
  <c r="Z223" i="4"/>
  <c r="Z224" i="4"/>
  <c r="Z225" i="4"/>
  <c r="Z226" i="4"/>
  <c r="Z227" i="4"/>
  <c r="Z228" i="4"/>
  <c r="Z229" i="4"/>
  <c r="Z230" i="4"/>
  <c r="Z231" i="4"/>
  <c r="Z232" i="4"/>
  <c r="Z233" i="4"/>
  <c r="Z234" i="4"/>
  <c r="Z235" i="4"/>
  <c r="Z236" i="4"/>
  <c r="Z237" i="4"/>
  <c r="Z238" i="4"/>
  <c r="Z239" i="4"/>
  <c r="Z240" i="4"/>
  <c r="Z241" i="4"/>
  <c r="Z242" i="4"/>
  <c r="Z243" i="4"/>
  <c r="Z244" i="4"/>
  <c r="Z245" i="4"/>
  <c r="Z246" i="4"/>
  <c r="Z247" i="4"/>
  <c r="Z248" i="4"/>
  <c r="Z249" i="4"/>
  <c r="Z250" i="4"/>
  <c r="Z251" i="4"/>
  <c r="Z252" i="4"/>
  <c r="Z253" i="4"/>
  <c r="Z254" i="4"/>
  <c r="Z255" i="4"/>
  <c r="Z256" i="4"/>
  <c r="Z257" i="4"/>
  <c r="Z258" i="4"/>
  <c r="Z259" i="4"/>
  <c r="Z260" i="4"/>
  <c r="Z261" i="4"/>
  <c r="Z262" i="4"/>
  <c r="Z263" i="4"/>
  <c r="Z264" i="4"/>
  <c r="Z265" i="4"/>
  <c r="Z266" i="4"/>
  <c r="Z267" i="4"/>
  <c r="Z268" i="4"/>
  <c r="Z269" i="4"/>
  <c r="Z270" i="4"/>
  <c r="Z271" i="4"/>
  <c r="Z272" i="4"/>
  <c r="Z273" i="4"/>
  <c r="Z274" i="4"/>
  <c r="Z275" i="4"/>
  <c r="Z276" i="4"/>
  <c r="Z277" i="4"/>
  <c r="Z278" i="4"/>
  <c r="Z279" i="4"/>
  <c r="Z280" i="4"/>
  <c r="Z281" i="4"/>
  <c r="Z282" i="4"/>
  <c r="Z283" i="4"/>
  <c r="Z284" i="4"/>
  <c r="Z285" i="4"/>
  <c r="Z286" i="4"/>
  <c r="Z287" i="4"/>
  <c r="Z288" i="4"/>
  <c r="Z289" i="4"/>
  <c r="Z290" i="4"/>
  <c r="Z291" i="4"/>
  <c r="Z292" i="4"/>
  <c r="Z293" i="4"/>
  <c r="Z294" i="4"/>
  <c r="Z295" i="4"/>
  <c r="Z296" i="4"/>
  <c r="Z297" i="4"/>
  <c r="Z298" i="4"/>
  <c r="Z299" i="4"/>
  <c r="Z300" i="4"/>
  <c r="Z301" i="4"/>
  <c r="Z302" i="4"/>
  <c r="Z303" i="4"/>
  <c r="Z304" i="4"/>
  <c r="Z305" i="4"/>
  <c r="Z306" i="4"/>
  <c r="Z307" i="4"/>
  <c r="Z308" i="4"/>
  <c r="Z309" i="4"/>
  <c r="Z310" i="4"/>
  <c r="Z311" i="4"/>
  <c r="Z312" i="4"/>
  <c r="Z313" i="4"/>
  <c r="Z314" i="4"/>
  <c r="Z315" i="4"/>
  <c r="Z316" i="4"/>
  <c r="Z317" i="4"/>
  <c r="Z318" i="4"/>
  <c r="Z319" i="4"/>
  <c r="Z320" i="4"/>
  <c r="Z321" i="4"/>
  <c r="Z322" i="4"/>
  <c r="Z323" i="4"/>
  <c r="Z324" i="4"/>
  <c r="Z325" i="4"/>
  <c r="Z326" i="4"/>
  <c r="Z327" i="4"/>
  <c r="Z328" i="4"/>
  <c r="Z329" i="4"/>
  <c r="Z330" i="4"/>
  <c r="Z331" i="4"/>
  <c r="Z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6" i="4"/>
  <c r="AB107" i="4"/>
  <c r="AB108" i="4"/>
  <c r="AB109" i="4"/>
  <c r="AB110" i="4"/>
  <c r="AB111" i="4"/>
  <c r="AB112" i="4"/>
  <c r="AB113" i="4"/>
  <c r="AB114" i="4"/>
  <c r="AB115" i="4"/>
  <c r="AB116" i="4"/>
  <c r="AB117" i="4"/>
  <c r="AB118" i="4"/>
  <c r="AB119" i="4"/>
  <c r="AB120" i="4"/>
  <c r="AB121" i="4"/>
  <c r="AB122" i="4"/>
  <c r="AB123" i="4"/>
  <c r="AB124" i="4"/>
  <c r="AB125" i="4"/>
  <c r="AB126" i="4"/>
  <c r="AB127" i="4"/>
  <c r="AB128" i="4"/>
  <c r="AB129" i="4"/>
  <c r="AB130" i="4"/>
  <c r="AB131" i="4"/>
  <c r="AB132" i="4"/>
  <c r="AB133" i="4"/>
  <c r="AB134" i="4"/>
  <c r="AB135" i="4"/>
  <c r="AB136" i="4"/>
  <c r="AB137" i="4"/>
  <c r="AB138" i="4"/>
  <c r="AB139" i="4"/>
  <c r="AB140" i="4"/>
  <c r="AB141" i="4"/>
  <c r="AB142" i="4"/>
  <c r="AB143" i="4"/>
  <c r="AB144" i="4"/>
  <c r="AB145" i="4"/>
  <c r="AB146" i="4"/>
  <c r="AB147" i="4"/>
  <c r="AB148" i="4"/>
  <c r="AB149" i="4"/>
  <c r="AB150" i="4"/>
  <c r="AB151" i="4"/>
  <c r="AB152" i="4"/>
  <c r="AB153" i="4"/>
  <c r="AB154" i="4"/>
  <c r="AB155" i="4"/>
  <c r="AB156" i="4"/>
  <c r="AB157" i="4"/>
  <c r="AB158" i="4"/>
  <c r="AB159" i="4"/>
  <c r="AB160" i="4"/>
  <c r="AB161" i="4"/>
  <c r="AB162" i="4"/>
  <c r="AB163" i="4"/>
  <c r="AB164" i="4"/>
  <c r="AB165" i="4"/>
  <c r="AB166" i="4"/>
  <c r="AB167" i="4"/>
  <c r="AB168" i="4"/>
  <c r="AB169" i="4"/>
  <c r="AB170" i="4"/>
  <c r="AB171" i="4"/>
  <c r="AB172" i="4"/>
  <c r="AB173" i="4"/>
  <c r="AB174" i="4"/>
  <c r="AB175" i="4"/>
  <c r="AB176" i="4"/>
  <c r="AB177" i="4"/>
  <c r="AB178" i="4"/>
  <c r="AB179" i="4"/>
  <c r="AB180" i="4"/>
  <c r="AB181" i="4"/>
  <c r="AB182" i="4"/>
  <c r="AB183" i="4"/>
  <c r="AB184" i="4"/>
  <c r="AB185" i="4"/>
  <c r="AB186" i="4"/>
  <c r="AB187" i="4"/>
  <c r="AB188" i="4"/>
  <c r="AB189" i="4"/>
  <c r="AB190" i="4"/>
  <c r="AB191" i="4"/>
  <c r="AB192" i="4"/>
  <c r="AB193" i="4"/>
  <c r="AB194" i="4"/>
  <c r="AB195" i="4"/>
  <c r="AB196" i="4"/>
  <c r="AB197" i="4"/>
  <c r="AB198" i="4"/>
  <c r="AB199" i="4"/>
  <c r="AB200" i="4"/>
  <c r="AB201" i="4"/>
  <c r="AB202" i="4"/>
  <c r="AB203" i="4"/>
  <c r="AB204" i="4"/>
  <c r="AB205" i="4"/>
  <c r="AB206" i="4"/>
  <c r="AB207" i="4"/>
  <c r="AB208" i="4"/>
  <c r="AB209" i="4"/>
  <c r="AB210" i="4"/>
  <c r="AB211" i="4"/>
  <c r="AB212" i="4"/>
  <c r="AB213" i="4"/>
  <c r="AB214" i="4"/>
  <c r="AB215" i="4"/>
  <c r="AB216" i="4"/>
  <c r="AB217" i="4"/>
  <c r="AB218" i="4"/>
  <c r="AB219" i="4"/>
  <c r="AB220" i="4"/>
  <c r="AB221" i="4"/>
  <c r="AB222" i="4"/>
  <c r="AB223" i="4"/>
  <c r="AB224" i="4"/>
  <c r="AB225" i="4"/>
  <c r="AB226" i="4"/>
  <c r="AB227" i="4"/>
  <c r="AB228" i="4"/>
  <c r="AB229" i="4"/>
  <c r="AB230" i="4"/>
  <c r="AB231" i="4"/>
  <c r="AB232" i="4"/>
  <c r="AB233" i="4"/>
  <c r="AB234" i="4"/>
  <c r="AB235" i="4"/>
  <c r="AB236" i="4"/>
  <c r="AB237" i="4"/>
  <c r="AB238" i="4"/>
  <c r="AB239" i="4"/>
  <c r="AB240" i="4"/>
  <c r="AB241" i="4"/>
  <c r="AB242" i="4"/>
  <c r="AB243" i="4"/>
  <c r="AB244" i="4"/>
  <c r="AB245" i="4"/>
  <c r="AB246" i="4"/>
  <c r="AB247" i="4"/>
  <c r="AB248" i="4"/>
  <c r="AB249" i="4"/>
  <c r="AB250" i="4"/>
  <c r="AB251" i="4"/>
  <c r="AB252" i="4"/>
  <c r="AB253" i="4"/>
  <c r="AB254" i="4"/>
  <c r="AB255" i="4"/>
  <c r="AB256" i="4"/>
  <c r="AB257" i="4"/>
  <c r="AB258" i="4"/>
  <c r="AB259" i="4"/>
  <c r="AB260" i="4"/>
  <c r="AB261" i="4"/>
  <c r="AB262" i="4"/>
  <c r="AB263" i="4"/>
  <c r="AB264" i="4"/>
  <c r="AB265" i="4"/>
  <c r="AB266" i="4"/>
  <c r="AB267" i="4"/>
  <c r="AB268" i="4"/>
  <c r="AB269" i="4"/>
  <c r="AB270" i="4"/>
  <c r="AB271" i="4"/>
  <c r="AB272" i="4"/>
  <c r="AB273" i="4"/>
  <c r="AB274" i="4"/>
  <c r="AB275" i="4"/>
  <c r="AB276" i="4"/>
  <c r="AB277" i="4"/>
  <c r="AB278" i="4"/>
  <c r="AB279" i="4"/>
  <c r="AB280" i="4"/>
  <c r="AB281" i="4"/>
  <c r="AB282" i="4"/>
  <c r="AB283" i="4"/>
  <c r="AB284" i="4"/>
  <c r="AB285" i="4"/>
  <c r="AB286" i="4"/>
  <c r="AB287" i="4"/>
  <c r="AB288" i="4"/>
  <c r="AB289" i="4"/>
  <c r="AB290" i="4"/>
  <c r="AB291" i="4"/>
  <c r="AB292" i="4"/>
  <c r="AB293" i="4"/>
  <c r="AB294" i="4"/>
  <c r="AB295" i="4"/>
  <c r="AB296" i="4"/>
  <c r="AB297" i="4"/>
  <c r="AB298" i="4"/>
  <c r="AB299" i="4"/>
  <c r="AB300" i="4"/>
  <c r="AB301" i="4"/>
  <c r="AB302" i="4"/>
  <c r="AB303" i="4"/>
  <c r="AB304" i="4"/>
  <c r="AB305" i="4"/>
  <c r="AB306" i="4"/>
  <c r="AB307" i="4"/>
  <c r="AB308" i="4"/>
  <c r="AB309" i="4"/>
  <c r="AB310" i="4"/>
  <c r="AB311" i="4"/>
  <c r="AB312" i="4"/>
  <c r="AB313" i="4"/>
  <c r="AB314" i="4"/>
  <c r="AB315" i="4"/>
  <c r="AB316" i="4"/>
  <c r="AB317" i="4"/>
  <c r="AB318" i="4"/>
  <c r="AB319" i="4"/>
  <c r="AB320" i="4"/>
  <c r="AB321" i="4"/>
  <c r="AB322" i="4"/>
  <c r="AB323" i="4"/>
  <c r="AB324" i="4"/>
  <c r="AB325" i="4"/>
  <c r="AB326" i="4"/>
  <c r="AB327" i="4"/>
  <c r="AB328" i="4"/>
  <c r="AB329" i="4"/>
  <c r="AB330" i="4"/>
  <c r="AB331" i="4"/>
  <c r="AB6" i="4"/>
  <c r="AD331" i="4"/>
  <c r="AD330" i="4"/>
  <c r="AD329" i="4"/>
  <c r="AD328" i="4"/>
  <c r="AD327" i="4"/>
  <c r="AD326" i="4"/>
  <c r="AD325" i="4"/>
  <c r="AD324" i="4"/>
  <c r="AD323" i="4"/>
  <c r="AD322" i="4"/>
  <c r="AD321" i="4"/>
  <c r="AD320" i="4"/>
  <c r="AD319" i="4"/>
  <c r="AD318" i="4"/>
  <c r="AD317" i="4"/>
  <c r="AD316" i="4"/>
  <c r="AD315" i="4"/>
  <c r="AD314" i="4"/>
  <c r="AD313" i="4"/>
  <c r="AD312" i="4"/>
  <c r="AD311" i="4"/>
  <c r="AD310" i="4"/>
  <c r="AD309" i="4"/>
  <c r="AD308" i="4"/>
  <c r="AD307" i="4"/>
  <c r="AD306" i="4"/>
  <c r="AD305" i="4"/>
  <c r="AD304" i="4"/>
  <c r="AD303" i="4"/>
  <c r="AD302" i="4"/>
  <c r="AD301" i="4"/>
  <c r="AD300" i="4"/>
  <c r="AD299" i="4"/>
  <c r="AD298" i="4"/>
  <c r="AD297" i="4"/>
  <c r="AD296" i="4"/>
  <c r="AD295" i="4"/>
  <c r="AD294" i="4"/>
  <c r="AD293" i="4"/>
  <c r="AD292" i="4"/>
  <c r="AD291" i="4"/>
  <c r="AD290" i="4"/>
  <c r="AD289" i="4"/>
  <c r="AD288" i="4"/>
  <c r="AD287" i="4"/>
  <c r="AD286" i="4"/>
  <c r="AD285" i="4"/>
  <c r="AD284" i="4"/>
  <c r="AD283" i="4"/>
  <c r="AD282" i="4"/>
  <c r="AD281" i="4"/>
  <c r="AD280" i="4"/>
  <c r="AD279" i="4"/>
  <c r="AD278" i="4"/>
  <c r="AD277" i="4"/>
  <c r="AD276" i="4"/>
  <c r="AD275" i="4"/>
  <c r="AD274" i="4"/>
  <c r="AD273" i="4"/>
  <c r="AD272" i="4"/>
  <c r="AD271" i="4"/>
  <c r="AD270" i="4"/>
  <c r="AD269" i="4"/>
  <c r="AD268" i="4"/>
  <c r="AD267" i="4"/>
  <c r="AD266" i="4"/>
  <c r="AD265" i="4"/>
  <c r="AD264" i="4"/>
  <c r="AD263" i="4"/>
  <c r="AD262" i="4"/>
  <c r="AD261" i="4"/>
  <c r="AD260" i="4"/>
  <c r="AD259" i="4"/>
  <c r="AD258" i="4"/>
  <c r="AD257" i="4"/>
  <c r="AD256" i="4"/>
  <c r="AD255" i="4"/>
  <c r="AD254" i="4"/>
  <c r="AD253" i="4"/>
  <c r="AD252" i="4"/>
  <c r="AD251" i="4"/>
  <c r="AD250" i="4"/>
  <c r="AD249" i="4"/>
  <c r="AD248" i="4"/>
  <c r="AD247" i="4"/>
  <c r="AD246" i="4"/>
  <c r="AD245" i="4"/>
  <c r="AD244" i="4"/>
  <c r="AD243" i="4"/>
  <c r="AD242" i="4"/>
  <c r="AD241" i="4"/>
  <c r="AD240" i="4"/>
  <c r="AD239" i="4"/>
  <c r="AD238" i="4"/>
  <c r="AD237" i="4"/>
  <c r="AD236" i="4"/>
  <c r="AD235" i="4"/>
  <c r="AD234" i="4"/>
  <c r="AD233" i="4"/>
  <c r="AD232" i="4"/>
  <c r="AD231" i="4"/>
  <c r="AD230" i="4"/>
  <c r="AD229" i="4"/>
  <c r="AD228" i="4"/>
  <c r="AD227" i="4"/>
  <c r="AD226" i="4"/>
  <c r="AD225" i="4"/>
  <c r="AD224" i="4"/>
  <c r="AD223" i="4"/>
  <c r="AD222" i="4"/>
  <c r="AD221" i="4"/>
  <c r="AD220" i="4"/>
  <c r="AD219" i="4"/>
  <c r="AD218" i="4"/>
  <c r="AD217" i="4"/>
  <c r="AD216" i="4"/>
  <c r="AD215" i="4"/>
  <c r="AD214" i="4"/>
  <c r="AD213" i="4"/>
  <c r="AD212" i="4"/>
  <c r="AD211" i="4"/>
  <c r="AD210" i="4"/>
  <c r="AD209" i="4"/>
  <c r="AD208" i="4"/>
  <c r="AD207" i="4"/>
  <c r="AD206" i="4"/>
  <c r="AD205" i="4"/>
  <c r="AD204" i="4"/>
  <c r="AD203" i="4"/>
  <c r="AD202" i="4"/>
  <c r="AD201" i="4"/>
  <c r="AD200" i="4"/>
  <c r="AD199" i="4"/>
  <c r="AD198" i="4"/>
  <c r="AD197" i="4"/>
  <c r="AD196" i="4"/>
  <c r="AD195" i="4"/>
  <c r="AD194" i="4"/>
  <c r="AD193" i="4"/>
  <c r="AD192" i="4"/>
  <c r="AD191" i="4"/>
  <c r="AD190" i="4"/>
  <c r="AD189" i="4"/>
  <c r="AD188" i="4"/>
  <c r="AD187" i="4"/>
  <c r="AD186" i="4"/>
  <c r="AD185" i="4"/>
  <c r="AD184" i="4"/>
  <c r="AD183" i="4"/>
  <c r="AD182" i="4"/>
  <c r="AD181" i="4"/>
  <c r="AD180" i="4"/>
  <c r="AD179" i="4"/>
  <c r="AD178" i="4"/>
  <c r="AD177" i="4"/>
  <c r="AD176" i="4"/>
  <c r="AD175" i="4"/>
  <c r="AD174" i="4"/>
  <c r="AD173" i="4"/>
  <c r="AD172" i="4"/>
  <c r="AD171" i="4"/>
  <c r="AD170" i="4"/>
  <c r="AD169" i="4"/>
  <c r="AD168" i="4"/>
  <c r="AD167" i="4"/>
  <c r="AD166" i="4"/>
  <c r="AD165" i="4"/>
  <c r="AD164" i="4"/>
  <c r="AD163" i="4"/>
  <c r="AD162" i="4"/>
  <c r="AD161" i="4"/>
  <c r="AD160" i="4"/>
  <c r="AD159" i="4"/>
  <c r="AD158" i="4"/>
  <c r="AD157" i="4"/>
  <c r="AD156" i="4"/>
  <c r="AD155" i="4"/>
  <c r="AD154" i="4"/>
  <c r="AD153" i="4"/>
  <c r="AD152" i="4"/>
  <c r="AD151" i="4"/>
  <c r="AD150" i="4"/>
  <c r="AD149" i="4"/>
  <c r="AD148" i="4"/>
  <c r="AD147" i="4"/>
  <c r="AD146" i="4"/>
  <c r="AD145" i="4"/>
  <c r="AD144" i="4"/>
  <c r="AD143" i="4"/>
  <c r="AD142" i="4"/>
  <c r="AD141" i="4"/>
  <c r="AD140" i="4"/>
  <c r="AD139" i="4"/>
  <c r="AD138" i="4"/>
  <c r="AD137" i="4"/>
  <c r="AD136" i="4"/>
  <c r="AD135" i="4"/>
  <c r="AD134" i="4"/>
  <c r="AD133" i="4"/>
  <c r="AD132" i="4"/>
  <c r="AD131" i="4"/>
  <c r="AD130" i="4"/>
  <c r="AD129" i="4"/>
  <c r="AD128" i="4"/>
  <c r="AD127" i="4"/>
  <c r="AD126" i="4"/>
  <c r="AD125" i="4"/>
  <c r="AD124" i="4"/>
  <c r="AD123" i="4"/>
  <c r="AD122" i="4"/>
  <c r="AD121" i="4"/>
  <c r="AD120" i="4"/>
  <c r="AD119" i="4"/>
  <c r="AD118" i="4"/>
  <c r="AD117" i="4"/>
  <c r="AD116" i="4"/>
  <c r="AD115" i="4"/>
  <c r="AD114" i="4"/>
  <c r="AD113" i="4"/>
  <c r="AD112" i="4"/>
  <c r="AD111" i="4"/>
  <c r="AD110" i="4"/>
  <c r="AD109" i="4"/>
  <c r="AD108" i="4"/>
  <c r="AD107" i="4"/>
  <c r="AD106" i="4"/>
  <c r="AD105" i="4"/>
  <c r="AD104" i="4"/>
  <c r="AD103" i="4"/>
  <c r="AD102" i="4"/>
  <c r="AD101" i="4"/>
  <c r="AD100" i="4"/>
  <c r="AD99" i="4"/>
  <c r="AD98" i="4"/>
  <c r="AD97" i="4"/>
  <c r="AD96" i="4"/>
  <c r="AD95" i="4"/>
  <c r="AD94" i="4"/>
  <c r="AD93" i="4"/>
  <c r="AD92" i="4"/>
  <c r="AD91" i="4"/>
  <c r="AD90" i="4"/>
  <c r="AD89" i="4"/>
  <c r="AD88" i="4"/>
  <c r="AD87" i="4"/>
  <c r="AD86" i="4"/>
  <c r="AD85" i="4"/>
  <c r="AD84" i="4"/>
  <c r="AD83" i="4"/>
  <c r="AD82" i="4"/>
  <c r="AD81" i="4"/>
  <c r="AD80" i="4"/>
  <c r="AD79" i="4"/>
  <c r="AD78" i="4"/>
  <c r="AD77" i="4"/>
  <c r="AD76" i="4"/>
  <c r="AD75" i="4"/>
  <c r="AD74" i="4"/>
  <c r="AD73" i="4"/>
  <c r="AD72" i="4"/>
  <c r="AD71" i="4"/>
  <c r="AD70" i="4"/>
  <c r="AD69" i="4"/>
  <c r="AD68" i="4"/>
  <c r="AD67" i="4"/>
  <c r="AD66" i="4"/>
  <c r="AD65" i="4"/>
  <c r="AD64" i="4"/>
  <c r="AD63" i="4"/>
  <c r="AD62" i="4"/>
  <c r="AD61" i="4"/>
  <c r="AD60" i="4"/>
  <c r="AD59" i="4"/>
  <c r="AD58" i="4"/>
  <c r="AD57" i="4"/>
  <c r="AD56" i="4"/>
  <c r="AD55" i="4"/>
  <c r="AD54" i="4"/>
  <c r="AD53" i="4"/>
  <c r="AD52" i="4"/>
  <c r="AD51" i="4"/>
  <c r="AD50" i="4"/>
  <c r="AD49" i="4"/>
  <c r="AD48" i="4"/>
  <c r="AD47" i="4"/>
  <c r="AD46" i="4"/>
  <c r="AD45" i="4"/>
  <c r="AD44" i="4"/>
  <c r="AD43" i="4"/>
  <c r="AD42" i="4"/>
  <c r="AD41" i="4"/>
  <c r="AD40" i="4"/>
  <c r="AD39" i="4"/>
  <c r="AD38" i="4"/>
  <c r="AD37" i="4"/>
  <c r="AD36" i="4"/>
  <c r="AD35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AD6" i="4"/>
  <c r="AF331" i="4"/>
  <c r="E331" i="4"/>
  <c r="AF330" i="4"/>
  <c r="E330" i="4"/>
  <c r="AF329" i="4"/>
  <c r="E329" i="4"/>
  <c r="AF328" i="4"/>
  <c r="E328" i="4"/>
  <c r="AF327" i="4"/>
  <c r="E327" i="4"/>
  <c r="AF326" i="4"/>
  <c r="E326" i="4"/>
  <c r="AF325" i="4"/>
  <c r="E325" i="4"/>
  <c r="AF324" i="4"/>
  <c r="E324" i="4"/>
  <c r="AF323" i="4"/>
  <c r="E323" i="4"/>
  <c r="AF322" i="4"/>
  <c r="E322" i="4"/>
  <c r="AF321" i="4"/>
  <c r="E321" i="4"/>
  <c r="AF320" i="4"/>
  <c r="E320" i="4"/>
  <c r="AF319" i="4"/>
  <c r="E319" i="4"/>
  <c r="AF318" i="4"/>
  <c r="E318" i="4"/>
  <c r="AF317" i="4"/>
  <c r="E317" i="4"/>
  <c r="AF316" i="4"/>
  <c r="E316" i="4"/>
  <c r="AF315" i="4"/>
  <c r="E315" i="4"/>
  <c r="AF314" i="4"/>
  <c r="E314" i="4"/>
  <c r="AF313" i="4"/>
  <c r="E313" i="4"/>
  <c r="AF312" i="4"/>
  <c r="E312" i="4"/>
  <c r="AF311" i="4"/>
  <c r="E311" i="4"/>
  <c r="AF310" i="4"/>
  <c r="E310" i="4"/>
  <c r="AF309" i="4"/>
  <c r="E309" i="4"/>
  <c r="AF308" i="4"/>
  <c r="E308" i="4"/>
  <c r="AF307" i="4"/>
  <c r="E307" i="4"/>
  <c r="AF306" i="4"/>
  <c r="E306" i="4"/>
  <c r="AF305" i="4"/>
  <c r="E305" i="4"/>
  <c r="AF304" i="4"/>
  <c r="E304" i="4"/>
  <c r="AF303" i="4"/>
  <c r="E303" i="4"/>
  <c r="AF302" i="4"/>
  <c r="E302" i="4"/>
  <c r="AF301" i="4"/>
  <c r="E301" i="4"/>
  <c r="AF300" i="4"/>
  <c r="E300" i="4"/>
  <c r="AF299" i="4"/>
  <c r="E299" i="4"/>
  <c r="AF298" i="4"/>
  <c r="E298" i="4"/>
  <c r="AF297" i="4"/>
  <c r="E297" i="4"/>
  <c r="AF296" i="4"/>
  <c r="E296" i="4"/>
  <c r="AF295" i="4"/>
  <c r="E295" i="4"/>
  <c r="AF294" i="4"/>
  <c r="E294" i="4"/>
  <c r="AF293" i="4"/>
  <c r="E293" i="4"/>
  <c r="AF292" i="4"/>
  <c r="E292" i="4"/>
  <c r="AF291" i="4"/>
  <c r="E291" i="4"/>
  <c r="AF290" i="4"/>
  <c r="E290" i="4"/>
  <c r="AF289" i="4"/>
  <c r="E289" i="4"/>
  <c r="AF288" i="4"/>
  <c r="E288" i="4"/>
  <c r="AF287" i="4"/>
  <c r="E287" i="4"/>
  <c r="AF286" i="4"/>
  <c r="E286" i="4"/>
  <c r="AF285" i="4"/>
  <c r="E285" i="4"/>
  <c r="AF284" i="4"/>
  <c r="E284" i="4"/>
  <c r="AF283" i="4"/>
  <c r="E283" i="4"/>
  <c r="AF282" i="4"/>
  <c r="E282" i="4"/>
  <c r="AF281" i="4"/>
  <c r="E281" i="4"/>
  <c r="AF280" i="4"/>
  <c r="E280" i="4"/>
  <c r="AF279" i="4"/>
  <c r="E279" i="4"/>
  <c r="AF278" i="4"/>
  <c r="E278" i="4"/>
  <c r="AF277" i="4"/>
  <c r="E277" i="4"/>
  <c r="AF276" i="4"/>
  <c r="E276" i="4"/>
  <c r="AF275" i="4"/>
  <c r="E275" i="4"/>
  <c r="AF274" i="4"/>
  <c r="E274" i="4"/>
  <c r="AF273" i="4"/>
  <c r="E273" i="4"/>
  <c r="AF272" i="4"/>
  <c r="E272" i="4"/>
  <c r="AF271" i="4"/>
  <c r="E271" i="4"/>
  <c r="AF270" i="4"/>
  <c r="E270" i="4"/>
  <c r="AF269" i="4"/>
  <c r="E269" i="4"/>
  <c r="AF268" i="4"/>
  <c r="E268" i="4"/>
  <c r="AF267" i="4"/>
  <c r="E267" i="4"/>
  <c r="AF266" i="4"/>
  <c r="E266" i="4"/>
  <c r="AF265" i="4"/>
  <c r="E265" i="4"/>
  <c r="AF264" i="4"/>
  <c r="E264" i="4"/>
  <c r="AF263" i="4"/>
  <c r="E263" i="4"/>
  <c r="AF262" i="4"/>
  <c r="E262" i="4"/>
  <c r="AF261" i="4"/>
  <c r="E261" i="4"/>
  <c r="AF260" i="4"/>
  <c r="E260" i="4"/>
  <c r="AF259" i="4"/>
  <c r="E259" i="4"/>
  <c r="AF258" i="4"/>
  <c r="E258" i="4"/>
  <c r="AF257" i="4"/>
  <c r="E257" i="4"/>
  <c r="AF256" i="4"/>
  <c r="E256" i="4"/>
  <c r="AF255" i="4"/>
  <c r="E255" i="4"/>
  <c r="AF254" i="4"/>
  <c r="E254" i="4"/>
  <c r="AF253" i="4"/>
  <c r="E253" i="4"/>
  <c r="AF252" i="4"/>
  <c r="E252" i="4"/>
  <c r="AF251" i="4"/>
  <c r="E251" i="4"/>
  <c r="AF250" i="4"/>
  <c r="E250" i="4"/>
  <c r="AF249" i="4"/>
  <c r="E249" i="4"/>
  <c r="AF248" i="4"/>
  <c r="E248" i="4"/>
  <c r="AF247" i="4"/>
  <c r="E247" i="4"/>
  <c r="AF246" i="4"/>
  <c r="E246" i="4"/>
  <c r="AF245" i="4"/>
  <c r="E245" i="4"/>
  <c r="AF244" i="4"/>
  <c r="E244" i="4"/>
  <c r="AF243" i="4"/>
  <c r="E243" i="4"/>
  <c r="AF242" i="4"/>
  <c r="E242" i="4"/>
  <c r="AF241" i="4"/>
  <c r="E241" i="4"/>
  <c r="AF240" i="4"/>
  <c r="E240" i="4"/>
  <c r="AF239" i="4"/>
  <c r="E239" i="4"/>
  <c r="AF238" i="4"/>
  <c r="E238" i="4"/>
  <c r="AF237" i="4"/>
  <c r="E237" i="4"/>
  <c r="AF236" i="4"/>
  <c r="E236" i="4"/>
  <c r="AF235" i="4"/>
  <c r="E235" i="4"/>
  <c r="AF234" i="4"/>
  <c r="E234" i="4"/>
  <c r="AF233" i="4"/>
  <c r="E233" i="4"/>
  <c r="AF232" i="4"/>
  <c r="E232" i="4"/>
  <c r="AF231" i="4"/>
  <c r="E231" i="4"/>
  <c r="AF230" i="4"/>
  <c r="E230" i="4"/>
  <c r="AF229" i="4"/>
  <c r="E229" i="4"/>
  <c r="AF228" i="4"/>
  <c r="E228" i="4"/>
  <c r="AF227" i="4"/>
  <c r="E227" i="4"/>
  <c r="AF226" i="4"/>
  <c r="E226" i="4"/>
  <c r="AF225" i="4"/>
  <c r="E225" i="4"/>
  <c r="AF224" i="4"/>
  <c r="E224" i="4"/>
  <c r="AF223" i="4"/>
  <c r="E223" i="4"/>
  <c r="AF222" i="4"/>
  <c r="E222" i="4"/>
  <c r="AF221" i="4"/>
  <c r="E221" i="4"/>
  <c r="AF220" i="4"/>
  <c r="E220" i="4"/>
  <c r="AF219" i="4"/>
  <c r="E219" i="4"/>
  <c r="AF218" i="4"/>
  <c r="E218" i="4"/>
  <c r="AF217" i="4"/>
  <c r="E217" i="4"/>
  <c r="AF216" i="4"/>
  <c r="E216" i="4"/>
  <c r="AF215" i="4"/>
  <c r="E215" i="4"/>
  <c r="AF214" i="4"/>
  <c r="E214" i="4"/>
  <c r="AF213" i="4"/>
  <c r="E213" i="4"/>
  <c r="AF212" i="4"/>
  <c r="E212" i="4"/>
  <c r="AF211" i="4"/>
  <c r="E211" i="4"/>
  <c r="AF210" i="4"/>
  <c r="E210" i="4"/>
  <c r="AF209" i="4"/>
  <c r="E209" i="4"/>
  <c r="AF208" i="4"/>
  <c r="E208" i="4"/>
  <c r="AF207" i="4"/>
  <c r="E207" i="4"/>
  <c r="AF206" i="4"/>
  <c r="E206" i="4"/>
  <c r="AF205" i="4"/>
  <c r="E205" i="4"/>
  <c r="AF204" i="4"/>
  <c r="E204" i="4"/>
  <c r="AF203" i="4"/>
  <c r="E203" i="4"/>
  <c r="AF202" i="4"/>
  <c r="E202" i="4"/>
  <c r="AF201" i="4"/>
  <c r="E201" i="4"/>
  <c r="AF200" i="4"/>
  <c r="E200" i="4"/>
  <c r="AF199" i="4"/>
  <c r="E199" i="4"/>
  <c r="AF198" i="4"/>
  <c r="E198" i="4"/>
  <c r="AF197" i="4"/>
  <c r="E197" i="4"/>
  <c r="AF196" i="4"/>
  <c r="E196" i="4"/>
  <c r="AF195" i="4"/>
  <c r="E195" i="4"/>
  <c r="AF194" i="4"/>
  <c r="E194" i="4"/>
  <c r="AF193" i="4"/>
  <c r="E193" i="4"/>
  <c r="AF192" i="4"/>
  <c r="E192" i="4"/>
  <c r="AF191" i="4"/>
  <c r="E191" i="4"/>
  <c r="AF190" i="4"/>
  <c r="E190" i="4"/>
  <c r="AF189" i="4"/>
  <c r="E189" i="4"/>
  <c r="AF188" i="4"/>
  <c r="E188" i="4"/>
  <c r="AF187" i="4"/>
  <c r="E187" i="4"/>
  <c r="AF186" i="4"/>
  <c r="E186" i="4"/>
  <c r="AF185" i="4"/>
  <c r="E185" i="4"/>
  <c r="AF184" i="4"/>
  <c r="E184" i="4"/>
  <c r="AF183" i="4"/>
  <c r="E183" i="4"/>
  <c r="AF182" i="4"/>
  <c r="E182" i="4"/>
  <c r="AF181" i="4"/>
  <c r="E181" i="4"/>
  <c r="AF180" i="4"/>
  <c r="E180" i="4"/>
  <c r="AF179" i="4"/>
  <c r="E179" i="4"/>
  <c r="AF178" i="4"/>
  <c r="E178" i="4"/>
  <c r="AF177" i="4"/>
  <c r="E177" i="4"/>
  <c r="AF176" i="4"/>
  <c r="E176" i="4"/>
  <c r="AF175" i="4"/>
  <c r="E175" i="4"/>
  <c r="AF174" i="4"/>
  <c r="E174" i="4"/>
  <c r="AF173" i="4"/>
  <c r="E173" i="4"/>
  <c r="AF172" i="4"/>
  <c r="E172" i="4"/>
  <c r="AF171" i="4"/>
  <c r="E171" i="4"/>
  <c r="AF170" i="4"/>
  <c r="E170" i="4"/>
  <c r="AF169" i="4"/>
  <c r="E169" i="4"/>
  <c r="AF168" i="4"/>
  <c r="E168" i="4"/>
  <c r="AF167" i="4"/>
  <c r="E167" i="4"/>
  <c r="AF166" i="4"/>
  <c r="E166" i="4"/>
  <c r="AF165" i="4"/>
  <c r="E165" i="4"/>
  <c r="AF164" i="4"/>
  <c r="E164" i="4"/>
  <c r="AF163" i="4"/>
  <c r="E163" i="4"/>
  <c r="AF162" i="4"/>
  <c r="E162" i="4"/>
  <c r="AF161" i="4"/>
  <c r="E161" i="4"/>
  <c r="AF160" i="4"/>
  <c r="E160" i="4"/>
  <c r="AF159" i="4"/>
  <c r="E159" i="4"/>
  <c r="AF158" i="4"/>
  <c r="E158" i="4"/>
  <c r="AF157" i="4"/>
  <c r="E157" i="4"/>
  <c r="AF156" i="4"/>
  <c r="E156" i="4"/>
  <c r="AF155" i="4"/>
  <c r="E155" i="4"/>
  <c r="AF154" i="4"/>
  <c r="E154" i="4"/>
  <c r="AF153" i="4"/>
  <c r="E153" i="4"/>
  <c r="AF152" i="4"/>
  <c r="E152" i="4"/>
  <c r="AF151" i="4"/>
  <c r="E151" i="4"/>
  <c r="AF150" i="4"/>
  <c r="E150" i="4"/>
  <c r="AF149" i="4"/>
  <c r="E149" i="4"/>
  <c r="AF148" i="4"/>
  <c r="E148" i="4"/>
  <c r="AF147" i="4"/>
  <c r="E147" i="4"/>
  <c r="AF146" i="4"/>
  <c r="E146" i="4"/>
  <c r="AF145" i="4"/>
  <c r="E145" i="4"/>
  <c r="AF144" i="4"/>
  <c r="E144" i="4"/>
  <c r="AF143" i="4"/>
  <c r="E143" i="4"/>
  <c r="AF142" i="4"/>
  <c r="E142" i="4"/>
  <c r="AF141" i="4"/>
  <c r="E141" i="4"/>
  <c r="AF140" i="4"/>
  <c r="E140" i="4"/>
  <c r="AF139" i="4"/>
  <c r="E139" i="4"/>
  <c r="AF138" i="4"/>
  <c r="E138" i="4"/>
  <c r="AF137" i="4"/>
  <c r="E137" i="4"/>
  <c r="AF136" i="4"/>
  <c r="E136" i="4"/>
  <c r="AF135" i="4"/>
  <c r="E135" i="4"/>
  <c r="AF134" i="4"/>
  <c r="E134" i="4"/>
  <c r="AF133" i="4"/>
  <c r="E133" i="4"/>
  <c r="AF132" i="4"/>
  <c r="E132" i="4"/>
  <c r="AF131" i="4"/>
  <c r="E131" i="4"/>
  <c r="AF130" i="4"/>
  <c r="E130" i="4"/>
  <c r="AF129" i="4"/>
  <c r="E129" i="4"/>
  <c r="AF128" i="4"/>
  <c r="E128" i="4"/>
  <c r="AF127" i="4"/>
  <c r="E127" i="4"/>
  <c r="AF126" i="4"/>
  <c r="E126" i="4"/>
  <c r="AF125" i="4"/>
  <c r="E125" i="4"/>
  <c r="AF124" i="4"/>
  <c r="E124" i="4"/>
  <c r="AF123" i="4"/>
  <c r="E123" i="4"/>
  <c r="AF122" i="4"/>
  <c r="E122" i="4"/>
  <c r="AF121" i="4"/>
  <c r="E121" i="4"/>
  <c r="AF120" i="4"/>
  <c r="E120" i="4"/>
  <c r="AF119" i="4"/>
  <c r="E119" i="4"/>
  <c r="AF118" i="4"/>
  <c r="E118" i="4"/>
  <c r="AF117" i="4"/>
  <c r="E117" i="4"/>
  <c r="AF116" i="4"/>
  <c r="E116" i="4"/>
  <c r="AF115" i="4"/>
  <c r="E115" i="4"/>
  <c r="AF114" i="4"/>
  <c r="E114" i="4"/>
  <c r="AF113" i="4"/>
  <c r="E113" i="4"/>
  <c r="AF112" i="4"/>
  <c r="E112" i="4"/>
  <c r="AF111" i="4"/>
  <c r="E111" i="4"/>
  <c r="AF110" i="4"/>
  <c r="E110" i="4"/>
  <c r="AF109" i="4"/>
  <c r="E109" i="4"/>
  <c r="AF108" i="4"/>
  <c r="E108" i="4"/>
  <c r="AF107" i="4"/>
  <c r="E107" i="4"/>
  <c r="AF106" i="4"/>
  <c r="E106" i="4"/>
  <c r="AF105" i="4"/>
  <c r="E105" i="4"/>
  <c r="AF104" i="4"/>
  <c r="E104" i="4"/>
  <c r="AF103" i="4"/>
  <c r="E103" i="4"/>
  <c r="AF102" i="4"/>
  <c r="E102" i="4"/>
  <c r="AF101" i="4"/>
  <c r="E101" i="4"/>
  <c r="AF100" i="4"/>
  <c r="E100" i="4"/>
  <c r="AF99" i="4"/>
  <c r="E99" i="4"/>
  <c r="AF98" i="4"/>
  <c r="E98" i="4"/>
  <c r="AF97" i="4"/>
  <c r="E97" i="4"/>
  <c r="AF96" i="4"/>
  <c r="E96" i="4"/>
  <c r="AF95" i="4"/>
  <c r="E95" i="4"/>
  <c r="AF94" i="4"/>
  <c r="E94" i="4"/>
  <c r="AF93" i="4"/>
  <c r="E93" i="4"/>
  <c r="AF92" i="4"/>
  <c r="E92" i="4"/>
  <c r="AF91" i="4"/>
  <c r="E91" i="4"/>
  <c r="AF90" i="4"/>
  <c r="E90" i="4"/>
  <c r="AF89" i="4"/>
  <c r="E89" i="4"/>
  <c r="AF88" i="4"/>
  <c r="E88" i="4"/>
  <c r="AF87" i="4"/>
  <c r="E87" i="4"/>
  <c r="AF86" i="4"/>
  <c r="E86" i="4"/>
  <c r="AF85" i="4"/>
  <c r="E85" i="4"/>
  <c r="AF84" i="4"/>
  <c r="E84" i="4"/>
  <c r="AF83" i="4"/>
  <c r="E83" i="4"/>
  <c r="AF82" i="4"/>
  <c r="E82" i="4"/>
  <c r="AF81" i="4"/>
  <c r="E81" i="4"/>
  <c r="AF80" i="4"/>
  <c r="E80" i="4"/>
  <c r="AF79" i="4"/>
  <c r="E79" i="4"/>
  <c r="AF78" i="4"/>
  <c r="E78" i="4"/>
  <c r="AF77" i="4"/>
  <c r="E77" i="4"/>
  <c r="AF76" i="4"/>
  <c r="E76" i="4"/>
  <c r="AF75" i="4"/>
  <c r="E75" i="4"/>
  <c r="AF74" i="4"/>
  <c r="E74" i="4"/>
  <c r="AF73" i="4"/>
  <c r="E73" i="4"/>
  <c r="AF72" i="4"/>
  <c r="E72" i="4"/>
  <c r="AF71" i="4"/>
  <c r="E71" i="4"/>
  <c r="AF70" i="4"/>
  <c r="E70" i="4"/>
  <c r="AF69" i="4"/>
  <c r="E69" i="4"/>
  <c r="AF68" i="4"/>
  <c r="E68" i="4"/>
  <c r="AF67" i="4"/>
  <c r="E67" i="4"/>
  <c r="AF66" i="4"/>
  <c r="E66" i="4"/>
  <c r="AF65" i="4"/>
  <c r="E65" i="4"/>
  <c r="AF64" i="4"/>
  <c r="E64" i="4"/>
  <c r="AF63" i="4"/>
  <c r="E63" i="4"/>
  <c r="AF62" i="4"/>
  <c r="E62" i="4"/>
  <c r="AF61" i="4"/>
  <c r="E61" i="4"/>
  <c r="AF60" i="4"/>
  <c r="E60" i="4"/>
  <c r="AF59" i="4"/>
  <c r="E59" i="4"/>
  <c r="AF58" i="4"/>
  <c r="E58" i="4"/>
  <c r="AF57" i="4"/>
  <c r="E57" i="4"/>
  <c r="AF56" i="4"/>
  <c r="E56" i="4"/>
  <c r="AF55" i="4"/>
  <c r="E55" i="4"/>
  <c r="AF54" i="4"/>
  <c r="E54" i="4"/>
  <c r="AF53" i="4"/>
  <c r="E53" i="4"/>
  <c r="AF52" i="4"/>
  <c r="E52" i="4"/>
  <c r="AF51" i="4"/>
  <c r="E51" i="4"/>
  <c r="AF50" i="4"/>
  <c r="E50" i="4"/>
  <c r="AF49" i="4"/>
  <c r="E49" i="4"/>
  <c r="AF48" i="4"/>
  <c r="E48" i="4"/>
  <c r="AF47" i="4"/>
  <c r="E47" i="4"/>
  <c r="AF46" i="4"/>
  <c r="E46" i="4"/>
  <c r="AF45" i="4"/>
  <c r="E45" i="4"/>
  <c r="AF44" i="4"/>
  <c r="E44" i="4"/>
  <c r="AF43" i="4"/>
  <c r="E43" i="4"/>
  <c r="AF42" i="4"/>
  <c r="E42" i="4"/>
  <c r="AF41" i="4"/>
  <c r="E41" i="4"/>
  <c r="AF40" i="4"/>
  <c r="E40" i="4"/>
  <c r="AF39" i="4"/>
  <c r="E39" i="4"/>
  <c r="AF38" i="4"/>
  <c r="E38" i="4"/>
  <c r="AF37" i="4"/>
  <c r="E37" i="4"/>
  <c r="AF36" i="4"/>
  <c r="E36" i="4"/>
  <c r="AF35" i="4"/>
  <c r="E35" i="4"/>
  <c r="AF34" i="4"/>
  <c r="E34" i="4"/>
  <c r="AF33" i="4"/>
  <c r="E33" i="4"/>
  <c r="AF32" i="4"/>
  <c r="E32" i="4"/>
  <c r="AF31" i="4"/>
  <c r="E31" i="4"/>
  <c r="AF30" i="4"/>
  <c r="E30" i="4"/>
  <c r="AF29" i="4"/>
  <c r="E29" i="4"/>
  <c r="AF28" i="4"/>
  <c r="E28" i="4"/>
  <c r="AF27" i="4"/>
  <c r="E27" i="4"/>
  <c r="AF26" i="4"/>
  <c r="E26" i="4"/>
  <c r="AF25" i="4"/>
  <c r="E25" i="4"/>
  <c r="AF24" i="4"/>
  <c r="E24" i="4"/>
  <c r="AF23" i="4"/>
  <c r="E23" i="4"/>
  <c r="AF22" i="4"/>
  <c r="E22" i="4"/>
  <c r="AF21" i="4"/>
  <c r="E21" i="4"/>
  <c r="AF20" i="4"/>
  <c r="E20" i="4"/>
  <c r="AF19" i="4"/>
  <c r="E19" i="4"/>
  <c r="AF18" i="4"/>
  <c r="E18" i="4"/>
  <c r="AF17" i="4"/>
  <c r="E17" i="4"/>
  <c r="AF16" i="4"/>
  <c r="E16" i="4"/>
  <c r="AF15" i="4"/>
  <c r="E15" i="4"/>
  <c r="AF14" i="4"/>
  <c r="E14" i="4"/>
  <c r="AF13" i="4"/>
  <c r="E13" i="4"/>
  <c r="AF12" i="4"/>
  <c r="E12" i="4"/>
  <c r="AF11" i="4"/>
  <c r="E11" i="4"/>
  <c r="AF10" i="4"/>
  <c r="E10" i="4"/>
  <c r="AF9" i="4"/>
  <c r="E9" i="4"/>
  <c r="AF8" i="4"/>
  <c r="E8" i="4"/>
  <c r="AF7" i="4"/>
  <c r="E7" i="4"/>
  <c r="AF6" i="4"/>
  <c r="E6" i="4"/>
  <c r="R354" i="4" s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6" i="1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C1" i="2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N180" i="1"/>
  <c r="AN181" i="1"/>
  <c r="AN182" i="1"/>
  <c r="AN183" i="1"/>
  <c r="AN184" i="1"/>
  <c r="AN185" i="1"/>
  <c r="AN186" i="1"/>
  <c r="AN187" i="1"/>
  <c r="AN188" i="1"/>
  <c r="AN189" i="1"/>
  <c r="AN190" i="1"/>
  <c r="AN191" i="1"/>
  <c r="AN192" i="1"/>
  <c r="AN193" i="1"/>
  <c r="AN194" i="1"/>
  <c r="AN195" i="1"/>
  <c r="AN196" i="1"/>
  <c r="AN197" i="1"/>
  <c r="AN198" i="1"/>
  <c r="AN199" i="1"/>
  <c r="AN200" i="1"/>
  <c r="AN201" i="1"/>
  <c r="AN202" i="1"/>
  <c r="AN203" i="1"/>
  <c r="AN204" i="1"/>
  <c r="AN205" i="1"/>
  <c r="AN206" i="1"/>
  <c r="AN207" i="1"/>
  <c r="AN208" i="1"/>
  <c r="AN209" i="1"/>
  <c r="AN210" i="1"/>
  <c r="AN211" i="1"/>
  <c r="AN212" i="1"/>
  <c r="AN213" i="1"/>
  <c r="AN214" i="1"/>
  <c r="AN215" i="1"/>
  <c r="AN216" i="1"/>
  <c r="AN217" i="1"/>
  <c r="AN218" i="1"/>
  <c r="AN219" i="1"/>
  <c r="AN220" i="1"/>
  <c r="AN221" i="1"/>
  <c r="AN222" i="1"/>
  <c r="AN223" i="1"/>
  <c r="AN224" i="1"/>
  <c r="AN225" i="1"/>
  <c r="AN226" i="1"/>
  <c r="AN227" i="1"/>
  <c r="AN228" i="1"/>
  <c r="AN229" i="1"/>
  <c r="AN230" i="1"/>
  <c r="AN231" i="1"/>
  <c r="AN232" i="1"/>
  <c r="AN233" i="1"/>
  <c r="AN234" i="1"/>
  <c r="AN235" i="1"/>
  <c r="AN236" i="1"/>
  <c r="AN237" i="1"/>
  <c r="AN238" i="1"/>
  <c r="AN239" i="1"/>
  <c r="AN240" i="1"/>
  <c r="AN241" i="1"/>
  <c r="AN242" i="1"/>
  <c r="AN243" i="1"/>
  <c r="AN244" i="1"/>
  <c r="AN245" i="1"/>
  <c r="AN246" i="1"/>
  <c r="AN247" i="1"/>
  <c r="AN248" i="1"/>
  <c r="AN249" i="1"/>
  <c r="AN250" i="1"/>
  <c r="AN251" i="1"/>
  <c r="AN252" i="1"/>
  <c r="AN253" i="1"/>
  <c r="AN254" i="1"/>
  <c r="AN255" i="1"/>
  <c r="AN256" i="1"/>
  <c r="AN257" i="1"/>
  <c r="AN258" i="1"/>
  <c r="AN259" i="1"/>
  <c r="AN260" i="1"/>
  <c r="AN261" i="1"/>
  <c r="AN262" i="1"/>
  <c r="AN263" i="1"/>
  <c r="AN264" i="1"/>
  <c r="AN265" i="1"/>
  <c r="AN266" i="1"/>
  <c r="AN267" i="1"/>
  <c r="AN268" i="1"/>
  <c r="AN269" i="1"/>
  <c r="AN270" i="1"/>
  <c r="AN271" i="1"/>
  <c r="AN272" i="1"/>
  <c r="AN273" i="1"/>
  <c r="AN274" i="1"/>
  <c r="AN275" i="1"/>
  <c r="AN276" i="1"/>
  <c r="AN277" i="1"/>
  <c r="AN278" i="1"/>
  <c r="AN279" i="1"/>
  <c r="AN280" i="1"/>
  <c r="AN281" i="1"/>
  <c r="AN282" i="1"/>
  <c r="AN283" i="1"/>
  <c r="AN284" i="1"/>
  <c r="AN285" i="1"/>
  <c r="AN286" i="1"/>
  <c r="AN287" i="1"/>
  <c r="AN288" i="1"/>
  <c r="AN289" i="1"/>
  <c r="AN290" i="1"/>
  <c r="AN291" i="1"/>
  <c r="AN292" i="1"/>
  <c r="AN293" i="1"/>
  <c r="AN294" i="1"/>
  <c r="AN295" i="1"/>
  <c r="AN296" i="1"/>
  <c r="AN297" i="1"/>
  <c r="AN298" i="1"/>
  <c r="AN299" i="1"/>
  <c r="AN300" i="1"/>
  <c r="AN301" i="1"/>
  <c r="AN302" i="1"/>
  <c r="AN303" i="1"/>
  <c r="AN304" i="1"/>
  <c r="AN305" i="1"/>
  <c r="AN306" i="1"/>
  <c r="AN307" i="1"/>
  <c r="AN308" i="1"/>
  <c r="AN309" i="1"/>
  <c r="AN310" i="1"/>
  <c r="AN311" i="1"/>
  <c r="AN312" i="1"/>
  <c r="AN313" i="1"/>
  <c r="AN314" i="1"/>
  <c r="AN315" i="1"/>
  <c r="AN316" i="1"/>
  <c r="AN317" i="1"/>
  <c r="AN318" i="1"/>
  <c r="AN319" i="1"/>
  <c r="AN320" i="1"/>
  <c r="AN321" i="1"/>
  <c r="AN322" i="1"/>
  <c r="AN323" i="1"/>
  <c r="AN324" i="1"/>
  <c r="AN325" i="1"/>
  <c r="AN326" i="1"/>
  <c r="AN327" i="1"/>
  <c r="AN328" i="1"/>
  <c r="AN329" i="1"/>
  <c r="AN330" i="1"/>
  <c r="AN331" i="1"/>
  <c r="AN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N9" i="3" s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M9" i="3" s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L9" i="3" s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C51" i="1" s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K9" i="3" s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C179" i="1" s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C307" i="1" s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J9" i="3" s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I9" i="3" s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H9" i="3" s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6" i="1"/>
  <c r="P331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G9" i="3" s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6" i="1"/>
  <c r="AF318" i="1" l="1"/>
  <c r="AF254" i="1"/>
  <c r="AF206" i="1"/>
  <c r="Z90" i="1"/>
  <c r="AG12" i="4"/>
  <c r="AG20" i="4"/>
  <c r="AG28" i="4"/>
  <c r="AG36" i="4"/>
  <c r="AG44" i="4"/>
  <c r="AG52" i="4"/>
  <c r="AG60" i="4"/>
  <c r="AG66" i="4"/>
  <c r="AG74" i="4"/>
  <c r="AG84" i="4"/>
  <c r="AG96" i="4"/>
  <c r="AD354" i="4"/>
  <c r="Z350" i="4"/>
  <c r="X352" i="4"/>
  <c r="V354" i="4"/>
  <c r="R350" i="4"/>
  <c r="AF302" i="1"/>
  <c r="AF270" i="1"/>
  <c r="AF190" i="1"/>
  <c r="AF126" i="1"/>
  <c r="AG10" i="4"/>
  <c r="AG18" i="4"/>
  <c r="AG24" i="4"/>
  <c r="AG32" i="4"/>
  <c r="AG40" i="4"/>
  <c r="AG48" i="4"/>
  <c r="AG56" i="4"/>
  <c r="AG62" i="4"/>
  <c r="AG68" i="4"/>
  <c r="AG76" i="4"/>
  <c r="AG82" i="4"/>
  <c r="AG90" i="4"/>
  <c r="AG100" i="4"/>
  <c r="AG106" i="4"/>
  <c r="AG112" i="4"/>
  <c r="AG118" i="4"/>
  <c r="AG122" i="4"/>
  <c r="AG128" i="4"/>
  <c r="AG134" i="4"/>
  <c r="AG140" i="4"/>
  <c r="AG146" i="4"/>
  <c r="AG152" i="4"/>
  <c r="AG162" i="4"/>
  <c r="AG168" i="4"/>
  <c r="AG174" i="4"/>
  <c r="AG178" i="4"/>
  <c r="AG182" i="4"/>
  <c r="AG186" i="4"/>
  <c r="AG190" i="4"/>
  <c r="AG194" i="4"/>
  <c r="AD349" i="4"/>
  <c r="AB351" i="4"/>
  <c r="Z353" i="4"/>
  <c r="V349" i="4"/>
  <c r="T351" i="4"/>
  <c r="AG9" i="5"/>
  <c r="AG13" i="5"/>
  <c r="AG17" i="5"/>
  <c r="AG21" i="5"/>
  <c r="AG25" i="5"/>
  <c r="AG29" i="5"/>
  <c r="AG33" i="5"/>
  <c r="AG37" i="5"/>
  <c r="AG41" i="5"/>
  <c r="AG47" i="5"/>
  <c r="AG53" i="5"/>
  <c r="AG57" i="5"/>
  <c r="AG61" i="5"/>
  <c r="AG65" i="5"/>
  <c r="AG67" i="5"/>
  <c r="AG69" i="5"/>
  <c r="AG75" i="5"/>
  <c r="AG79" i="5"/>
  <c r="AG83" i="5"/>
  <c r="AG87" i="5"/>
  <c r="AG91" i="5"/>
  <c r="AG95" i="5"/>
  <c r="AG97" i="5"/>
  <c r="AG101" i="5"/>
  <c r="AG107" i="5"/>
  <c r="AG111" i="5"/>
  <c r="AG119" i="5"/>
  <c r="AG123" i="5"/>
  <c r="AG127" i="5"/>
  <c r="AG131" i="5"/>
  <c r="AG135" i="5"/>
  <c r="AG139" i="5"/>
  <c r="AG143" i="5"/>
  <c r="AG147" i="5"/>
  <c r="AG151" i="5"/>
  <c r="AG155" i="5"/>
  <c r="AG159" i="5"/>
  <c r="AG163" i="5"/>
  <c r="AG167" i="5"/>
  <c r="AG171" i="5"/>
  <c r="AG175" i="5"/>
  <c r="AG189" i="5"/>
  <c r="AG193" i="5"/>
  <c r="AG197" i="5"/>
  <c r="AG201" i="5"/>
  <c r="AG205" i="5"/>
  <c r="AG207" i="5"/>
  <c r="AG213" i="5"/>
  <c r="AG217" i="5"/>
  <c r="AG221" i="5"/>
  <c r="AG225" i="5"/>
  <c r="AG229" i="5"/>
  <c r="AG233" i="5"/>
  <c r="AG237" i="5"/>
  <c r="AG241" i="5"/>
  <c r="AG253" i="5"/>
  <c r="AG257" i="5"/>
  <c r="AG261" i="5"/>
  <c r="AG265" i="5"/>
  <c r="AG267" i="5"/>
  <c r="AG271" i="5"/>
  <c r="AG275" i="5"/>
  <c r="AG279" i="5"/>
  <c r="AG283" i="5"/>
  <c r="AG285" i="5"/>
  <c r="AG289" i="5"/>
  <c r="AG291" i="5"/>
  <c r="AG293" i="5"/>
  <c r="AG295" i="5"/>
  <c r="AG297" i="5"/>
  <c r="AG299" i="5"/>
  <c r="AG301" i="5"/>
  <c r="AG303" i="5"/>
  <c r="AG305" i="5"/>
  <c r="AG307" i="5"/>
  <c r="AG309" i="5"/>
  <c r="AG311" i="5"/>
  <c r="AG313" i="5"/>
  <c r="AG315" i="5"/>
  <c r="AG317" i="5"/>
  <c r="AG319" i="5"/>
  <c r="AG321" i="5"/>
  <c r="AG323" i="5"/>
  <c r="AG325" i="5"/>
  <c r="Z282" i="1"/>
  <c r="Z218" i="1"/>
  <c r="AF66" i="1"/>
  <c r="P354" i="4"/>
  <c r="P350" i="4"/>
  <c r="R352" i="4"/>
  <c r="T354" i="4"/>
  <c r="T350" i="4"/>
  <c r="V352" i="4"/>
  <c r="X354" i="4"/>
  <c r="X350" i="4"/>
  <c r="Z352" i="4"/>
  <c r="AB354" i="4"/>
  <c r="AB350" i="4"/>
  <c r="AD351" i="4"/>
  <c r="AF349" i="4"/>
  <c r="P353" i="4"/>
  <c r="P349" i="4"/>
  <c r="R351" i="4"/>
  <c r="T353" i="4"/>
  <c r="T349" i="4"/>
  <c r="V351" i="4"/>
  <c r="X353" i="4"/>
  <c r="X349" i="4"/>
  <c r="Z351" i="4"/>
  <c r="AB353" i="4"/>
  <c r="AB349" i="4"/>
  <c r="AD352" i="4"/>
  <c r="P351" i="4"/>
  <c r="R353" i="4"/>
  <c r="AG14" i="4"/>
  <c r="AG22" i="4"/>
  <c r="AG30" i="4"/>
  <c r="AG38" i="4"/>
  <c r="AG46" i="4"/>
  <c r="AG54" i="4"/>
  <c r="AG70" i="4"/>
  <c r="AG78" i="4"/>
  <c r="AG86" i="4"/>
  <c r="AG94" i="4"/>
  <c r="AG98" i="4"/>
  <c r="AG104" i="4"/>
  <c r="AG110" i="4"/>
  <c r="AG116" i="4"/>
  <c r="AG124" i="4"/>
  <c r="AG130" i="4"/>
  <c r="AG136" i="4"/>
  <c r="AG142" i="4"/>
  <c r="AG148" i="4"/>
  <c r="AG154" i="4"/>
  <c r="AG158" i="4"/>
  <c r="AG160" i="4"/>
  <c r="AG164" i="4"/>
  <c r="AG166" i="4"/>
  <c r="AG170" i="4"/>
  <c r="AG172" i="4"/>
  <c r="AG176" i="4"/>
  <c r="AG180" i="4"/>
  <c r="AG184" i="4"/>
  <c r="AG188" i="4"/>
  <c r="AG192" i="4"/>
  <c r="AG11" i="5"/>
  <c r="AG15" i="5"/>
  <c r="AG19" i="5"/>
  <c r="AG23" i="5"/>
  <c r="AG27" i="5"/>
  <c r="AG31" i="5"/>
  <c r="AG35" i="5"/>
  <c r="AG39" i="5"/>
  <c r="AG43" i="5"/>
  <c r="AG45" i="5"/>
  <c r="AG49" i="5"/>
  <c r="AG51" i="5"/>
  <c r="AG55" i="5"/>
  <c r="AG59" i="5"/>
  <c r="AG63" i="5"/>
  <c r="AG71" i="5"/>
  <c r="AG73" i="5"/>
  <c r="AG77" i="5"/>
  <c r="AG81" i="5"/>
  <c r="AG85" i="5"/>
  <c r="AG89" i="5"/>
  <c r="AG93" i="5"/>
  <c r="AG99" i="5"/>
  <c r="AG103" i="5"/>
  <c r="AG105" i="5"/>
  <c r="AG109" i="5"/>
  <c r="AG113" i="5"/>
  <c r="AG115" i="5"/>
  <c r="AG117" i="5"/>
  <c r="AG121" i="5"/>
  <c r="AG125" i="5"/>
  <c r="AG129" i="5"/>
  <c r="AG133" i="5"/>
  <c r="AG137" i="5"/>
  <c r="AG141" i="5"/>
  <c r="AG145" i="5"/>
  <c r="AG149" i="5"/>
  <c r="AG153" i="5"/>
  <c r="AG157" i="5"/>
  <c r="AG161" i="5"/>
  <c r="AG165" i="5"/>
  <c r="AG169" i="5"/>
  <c r="AG173" i="5"/>
  <c r="AG177" i="5"/>
  <c r="AG179" i="5"/>
  <c r="AG181" i="5"/>
  <c r="AG183" i="5"/>
  <c r="AG185" i="5"/>
  <c r="AG187" i="5"/>
  <c r="AG191" i="5"/>
  <c r="AG195" i="5"/>
  <c r="AG199" i="5"/>
  <c r="AG203" i="5"/>
  <c r="AG209" i="5"/>
  <c r="AG211" i="5"/>
  <c r="AG215" i="5"/>
  <c r="AG219" i="5"/>
  <c r="AG223" i="5"/>
  <c r="AG227" i="5"/>
  <c r="AG231" i="5"/>
  <c r="AG235" i="5"/>
  <c r="AG239" i="5"/>
  <c r="AG243" i="5"/>
  <c r="AG245" i="5"/>
  <c r="AG247" i="5"/>
  <c r="AG249" i="5"/>
  <c r="AG251" i="5"/>
  <c r="AG255" i="5"/>
  <c r="AG259" i="5"/>
  <c r="AG263" i="5"/>
  <c r="AG269" i="5"/>
  <c r="AG273" i="5"/>
  <c r="AG277" i="5"/>
  <c r="AG281" i="5"/>
  <c r="AG287" i="5"/>
  <c r="AL325" i="1"/>
  <c r="AL317" i="1"/>
  <c r="AL309" i="1"/>
  <c r="AL301" i="1"/>
  <c r="AL293" i="1"/>
  <c r="AL285" i="1"/>
  <c r="AL277" i="1"/>
  <c r="AL269" i="1"/>
  <c r="AL261" i="1"/>
  <c r="AL253" i="1"/>
  <c r="AL245" i="1"/>
  <c r="AL237" i="1"/>
  <c r="AL229" i="1"/>
  <c r="AL221" i="1"/>
  <c r="AL213" i="1"/>
  <c r="AL205" i="1"/>
  <c r="AL197" i="1"/>
  <c r="AL189" i="1"/>
  <c r="AL181" i="1"/>
  <c r="AL173" i="1"/>
  <c r="AF169" i="1"/>
  <c r="AL165" i="1"/>
  <c r="AL133" i="1"/>
  <c r="AF105" i="1"/>
  <c r="AL101" i="1"/>
  <c r="AL69" i="1"/>
  <c r="AL37" i="1"/>
  <c r="AG145" i="4"/>
  <c r="AD353" i="4"/>
  <c r="AB352" i="4"/>
  <c r="Z354" i="4"/>
  <c r="V350" i="4"/>
  <c r="T352" i="4"/>
  <c r="P352" i="4"/>
  <c r="AF286" i="1"/>
  <c r="AF238" i="1"/>
  <c r="AC222" i="1"/>
  <c r="AF222" i="1"/>
  <c r="Z154" i="1"/>
  <c r="AC94" i="1"/>
  <c r="AG8" i="4"/>
  <c r="AG16" i="4"/>
  <c r="AG26" i="4"/>
  <c r="AG34" i="4"/>
  <c r="AG42" i="4"/>
  <c r="AG50" i="4"/>
  <c r="AG58" i="4"/>
  <c r="AG64" i="4"/>
  <c r="AG72" i="4"/>
  <c r="AG80" i="4"/>
  <c r="AG88" i="4"/>
  <c r="AG92" i="4"/>
  <c r="AG102" i="4"/>
  <c r="AG108" i="4"/>
  <c r="AG114" i="4"/>
  <c r="AG120" i="4"/>
  <c r="AG126" i="4"/>
  <c r="AG132" i="4"/>
  <c r="AG138" i="4"/>
  <c r="AG144" i="4"/>
  <c r="AG150" i="4"/>
  <c r="AG156" i="4"/>
  <c r="AL155" i="1"/>
  <c r="AL123" i="1"/>
  <c r="AL91" i="1"/>
  <c r="AL59" i="1"/>
  <c r="AL27" i="1"/>
  <c r="Q8" i="1"/>
  <c r="Q12" i="1"/>
  <c r="Q16" i="1"/>
  <c r="Q20" i="1"/>
  <c r="Q24" i="1"/>
  <c r="Q28" i="1"/>
  <c r="Q32" i="1"/>
  <c r="Q36" i="1"/>
  <c r="Q40" i="1"/>
  <c r="Q44" i="1"/>
  <c r="Q48" i="1"/>
  <c r="Q52" i="1"/>
  <c r="Q56" i="1"/>
  <c r="Q60" i="1"/>
  <c r="Q64" i="1"/>
  <c r="Q68" i="1"/>
  <c r="Q72" i="1"/>
  <c r="Q76" i="1"/>
  <c r="Q80" i="1"/>
  <c r="Q84" i="1"/>
  <c r="Q88" i="1"/>
  <c r="Q92" i="1"/>
  <c r="Q96" i="1"/>
  <c r="Q100" i="1"/>
  <c r="Q104" i="1"/>
  <c r="Q108" i="1"/>
  <c r="Q112" i="1"/>
  <c r="Q116" i="1"/>
  <c r="Q120" i="1"/>
  <c r="Q124" i="1"/>
  <c r="Q128" i="1"/>
  <c r="Q132" i="1"/>
  <c r="Q136" i="1"/>
  <c r="Q140" i="1"/>
  <c r="Q144" i="1"/>
  <c r="Q148" i="1"/>
  <c r="Q152" i="1"/>
  <c r="Q156" i="1"/>
  <c r="Q160" i="1"/>
  <c r="Q164" i="1"/>
  <c r="Q168" i="1"/>
  <c r="Q172" i="1"/>
  <c r="Q176" i="1"/>
  <c r="Q180" i="1"/>
  <c r="Q184" i="1"/>
  <c r="Q188" i="1"/>
  <c r="Q192" i="1"/>
  <c r="Q196" i="1"/>
  <c r="Q200" i="1"/>
  <c r="Q204" i="1"/>
  <c r="Q208" i="1"/>
  <c r="Q212" i="1"/>
  <c r="Q216" i="1"/>
  <c r="Q220" i="1"/>
  <c r="Q224" i="1"/>
  <c r="Q228" i="1"/>
  <c r="Q232" i="1"/>
  <c r="Q236" i="1"/>
  <c r="Q240" i="1"/>
  <c r="Q244" i="1"/>
  <c r="Q248" i="1"/>
  <c r="Q252" i="1"/>
  <c r="Q256" i="1"/>
  <c r="Q260" i="1"/>
  <c r="Q264" i="1"/>
  <c r="Q268" i="1"/>
  <c r="Q272" i="1"/>
  <c r="Q276" i="1"/>
  <c r="Q280" i="1"/>
  <c r="Q284" i="1"/>
  <c r="Q288" i="1"/>
  <c r="Q292" i="1"/>
  <c r="Q296" i="1"/>
  <c r="Q300" i="1"/>
  <c r="Q304" i="1"/>
  <c r="Q308" i="1"/>
  <c r="Q312" i="1"/>
  <c r="Q316" i="1"/>
  <c r="Q320" i="1"/>
  <c r="Q324" i="1"/>
  <c r="Q328" i="1"/>
  <c r="Q7" i="1"/>
  <c r="Q11" i="1"/>
  <c r="Q15" i="1"/>
  <c r="Q19" i="1"/>
  <c r="Q23" i="1"/>
  <c r="Q27" i="1"/>
  <c r="Q31" i="1"/>
  <c r="Q35" i="1"/>
  <c r="Q39" i="1"/>
  <c r="Q43" i="1"/>
  <c r="Q47" i="1"/>
  <c r="Q51" i="1"/>
  <c r="Q55" i="1"/>
  <c r="Q59" i="1"/>
  <c r="Q63" i="1"/>
  <c r="Q14" i="1"/>
  <c r="Q22" i="1"/>
  <c r="Q30" i="1"/>
  <c r="Q38" i="1"/>
  <c r="Q46" i="1"/>
  <c r="Q54" i="1"/>
  <c r="Q62" i="1"/>
  <c r="Q69" i="1"/>
  <c r="Q74" i="1"/>
  <c r="Q79" i="1"/>
  <c r="Q85" i="1"/>
  <c r="Q90" i="1"/>
  <c r="Q95" i="1"/>
  <c r="Q101" i="1"/>
  <c r="Q106" i="1"/>
  <c r="Q111" i="1"/>
  <c r="Q117" i="1"/>
  <c r="Q122" i="1"/>
  <c r="Q127" i="1"/>
  <c r="Q133" i="1"/>
  <c r="Q138" i="1"/>
  <c r="Q143" i="1"/>
  <c r="G13" i="3" s="1"/>
  <c r="R12" i="3" s="1"/>
  <c r="Q149" i="1"/>
  <c r="Q154" i="1"/>
  <c r="Q159" i="1"/>
  <c r="Q165" i="1"/>
  <c r="Q170" i="1"/>
  <c r="Q175" i="1"/>
  <c r="Q181" i="1"/>
  <c r="Q186" i="1"/>
  <c r="Q191" i="1"/>
  <c r="Q197" i="1"/>
  <c r="Q202" i="1"/>
  <c r="Q207" i="1"/>
  <c r="Q213" i="1"/>
  <c r="Q218" i="1"/>
  <c r="Q223" i="1"/>
  <c r="Q229" i="1"/>
  <c r="Q234" i="1"/>
  <c r="Q239" i="1"/>
  <c r="Q245" i="1"/>
  <c r="Q250" i="1"/>
  <c r="Q255" i="1"/>
  <c r="Q261" i="1"/>
  <c r="Q266" i="1"/>
  <c r="Q271" i="1"/>
  <c r="Q277" i="1"/>
  <c r="Q282" i="1"/>
  <c r="Q287" i="1"/>
  <c r="Q293" i="1"/>
  <c r="Q298" i="1"/>
  <c r="Q303" i="1"/>
  <c r="Q309" i="1"/>
  <c r="Q314" i="1"/>
  <c r="Q319" i="1"/>
  <c r="Q325" i="1"/>
  <c r="Q330" i="1"/>
  <c r="T8" i="1"/>
  <c r="T12" i="1"/>
  <c r="T16" i="1"/>
  <c r="T20" i="1"/>
  <c r="T24" i="1"/>
  <c r="T28" i="1"/>
  <c r="T32" i="1"/>
  <c r="T36" i="1"/>
  <c r="T40" i="1"/>
  <c r="T44" i="1"/>
  <c r="T48" i="1"/>
  <c r="T52" i="1"/>
  <c r="T56" i="1"/>
  <c r="T60" i="1"/>
  <c r="T64" i="1"/>
  <c r="T68" i="1"/>
  <c r="T72" i="1"/>
  <c r="T76" i="1"/>
  <c r="T80" i="1"/>
  <c r="T84" i="1"/>
  <c r="T88" i="1"/>
  <c r="T92" i="1"/>
  <c r="T96" i="1"/>
  <c r="T100" i="1"/>
  <c r="T104" i="1"/>
  <c r="T108" i="1"/>
  <c r="T112" i="1"/>
  <c r="T116" i="1"/>
  <c r="T120" i="1"/>
  <c r="T124" i="1"/>
  <c r="T128" i="1"/>
  <c r="T132" i="1"/>
  <c r="T136" i="1"/>
  <c r="T140" i="1"/>
  <c r="T144" i="1"/>
  <c r="T148" i="1"/>
  <c r="T152" i="1"/>
  <c r="T156" i="1"/>
  <c r="Q9" i="1"/>
  <c r="Q17" i="1"/>
  <c r="Q25" i="1"/>
  <c r="Q33" i="1"/>
  <c r="Q41" i="1"/>
  <c r="Q49" i="1"/>
  <c r="Q57" i="1"/>
  <c r="Q65" i="1"/>
  <c r="Q70" i="1"/>
  <c r="Q75" i="1"/>
  <c r="Q81" i="1"/>
  <c r="Q86" i="1"/>
  <c r="Q91" i="1"/>
  <c r="Q97" i="1"/>
  <c r="Q102" i="1"/>
  <c r="Q107" i="1"/>
  <c r="Q113" i="1"/>
  <c r="Q118" i="1"/>
  <c r="Q123" i="1"/>
  <c r="Q129" i="1"/>
  <c r="Q134" i="1"/>
  <c r="Q139" i="1"/>
  <c r="Q145" i="1"/>
  <c r="Q150" i="1"/>
  <c r="Q155" i="1"/>
  <c r="Q161" i="1"/>
  <c r="Q166" i="1"/>
  <c r="Q171" i="1"/>
  <c r="Q177" i="1"/>
  <c r="Q182" i="1"/>
  <c r="Q187" i="1"/>
  <c r="Q193" i="1"/>
  <c r="Q198" i="1"/>
  <c r="Q203" i="1"/>
  <c r="Q209" i="1"/>
  <c r="Q214" i="1"/>
  <c r="Q219" i="1"/>
  <c r="Q225" i="1"/>
  <c r="Q230" i="1"/>
  <c r="Q235" i="1"/>
  <c r="Q241" i="1"/>
  <c r="Q246" i="1"/>
  <c r="Q251" i="1"/>
  <c r="Q257" i="1"/>
  <c r="Q262" i="1"/>
  <c r="Q267" i="1"/>
  <c r="Q273" i="1"/>
  <c r="Q278" i="1"/>
  <c r="Q283" i="1"/>
  <c r="Q289" i="1"/>
  <c r="Q294" i="1"/>
  <c r="Q299" i="1"/>
  <c r="Q305" i="1"/>
  <c r="Q310" i="1"/>
  <c r="Q315" i="1"/>
  <c r="Q321" i="1"/>
  <c r="Q326" i="1"/>
  <c r="Q331" i="1"/>
  <c r="T9" i="1"/>
  <c r="T13" i="1"/>
  <c r="T17" i="1"/>
  <c r="T21" i="1"/>
  <c r="T25" i="1"/>
  <c r="T29" i="1"/>
  <c r="T33" i="1"/>
  <c r="T37" i="1"/>
  <c r="T41" i="1"/>
  <c r="T45" i="1"/>
  <c r="T49" i="1"/>
  <c r="T53" i="1"/>
  <c r="T57" i="1"/>
  <c r="T61" i="1"/>
  <c r="T65" i="1"/>
  <c r="T69" i="1"/>
  <c r="T73" i="1"/>
  <c r="T77" i="1"/>
  <c r="T81" i="1"/>
  <c r="T85" i="1"/>
  <c r="T89" i="1"/>
  <c r="T93" i="1"/>
  <c r="T97" i="1"/>
  <c r="T101" i="1"/>
  <c r="T105" i="1"/>
  <c r="T109" i="1"/>
  <c r="Q13" i="1"/>
  <c r="Q29" i="1"/>
  <c r="Q45" i="1"/>
  <c r="Q61" i="1"/>
  <c r="Q73" i="1"/>
  <c r="Q83" i="1"/>
  <c r="Q94" i="1"/>
  <c r="Q105" i="1"/>
  <c r="Q115" i="1"/>
  <c r="Q126" i="1"/>
  <c r="Q137" i="1"/>
  <c r="Q147" i="1"/>
  <c r="Q158" i="1"/>
  <c r="Q169" i="1"/>
  <c r="Q179" i="1"/>
  <c r="Q190" i="1"/>
  <c r="Q201" i="1"/>
  <c r="Q211" i="1"/>
  <c r="Q222" i="1"/>
  <c r="Q233" i="1"/>
  <c r="Q243" i="1"/>
  <c r="Q254" i="1"/>
  <c r="Q265" i="1"/>
  <c r="Q275" i="1"/>
  <c r="Q286" i="1"/>
  <c r="Q297" i="1"/>
  <c r="Q307" i="1"/>
  <c r="Q318" i="1"/>
  <c r="Q329" i="1"/>
  <c r="T11" i="1"/>
  <c r="T19" i="1"/>
  <c r="T27" i="1"/>
  <c r="T35" i="1"/>
  <c r="T43" i="1"/>
  <c r="T51" i="1"/>
  <c r="T59" i="1"/>
  <c r="T67" i="1"/>
  <c r="T75" i="1"/>
  <c r="T83" i="1"/>
  <c r="T91" i="1"/>
  <c r="T99" i="1"/>
  <c r="T107" i="1"/>
  <c r="T114" i="1"/>
  <c r="T119" i="1"/>
  <c r="T125" i="1"/>
  <c r="T130" i="1"/>
  <c r="T135" i="1"/>
  <c r="T141" i="1"/>
  <c r="T146" i="1"/>
  <c r="T151" i="1"/>
  <c r="T157" i="1"/>
  <c r="T161" i="1"/>
  <c r="T165" i="1"/>
  <c r="T169" i="1"/>
  <c r="T173" i="1"/>
  <c r="T177" i="1"/>
  <c r="T181" i="1"/>
  <c r="T185" i="1"/>
  <c r="T189" i="1"/>
  <c r="T193" i="1"/>
  <c r="T197" i="1"/>
  <c r="T201" i="1"/>
  <c r="T205" i="1"/>
  <c r="T209" i="1"/>
  <c r="T213" i="1"/>
  <c r="T217" i="1"/>
  <c r="T221" i="1"/>
  <c r="T225" i="1"/>
  <c r="T229" i="1"/>
  <c r="T233" i="1"/>
  <c r="T237" i="1"/>
  <c r="T241" i="1"/>
  <c r="T245" i="1"/>
  <c r="T249" i="1"/>
  <c r="T253" i="1"/>
  <c r="T257" i="1"/>
  <c r="T261" i="1"/>
  <c r="T265" i="1"/>
  <c r="T269" i="1"/>
  <c r="T273" i="1"/>
  <c r="T277" i="1"/>
  <c r="T281" i="1"/>
  <c r="T285" i="1"/>
  <c r="T289" i="1"/>
  <c r="T293" i="1"/>
  <c r="T297" i="1"/>
  <c r="T301" i="1"/>
  <c r="T305" i="1"/>
  <c r="T309" i="1"/>
  <c r="T313" i="1"/>
  <c r="T317" i="1"/>
  <c r="T321" i="1"/>
  <c r="T325" i="1"/>
  <c r="T329" i="1"/>
  <c r="W7" i="1"/>
  <c r="W11" i="1"/>
  <c r="W15" i="1"/>
  <c r="W19" i="1"/>
  <c r="W23" i="1"/>
  <c r="W27" i="1"/>
  <c r="W31" i="1"/>
  <c r="W35" i="1"/>
  <c r="W39" i="1"/>
  <c r="W43" i="1"/>
  <c r="W47" i="1"/>
  <c r="W51" i="1"/>
  <c r="W55" i="1"/>
  <c r="W59" i="1"/>
  <c r="W63" i="1"/>
  <c r="W67" i="1"/>
  <c r="W71" i="1"/>
  <c r="W75" i="1"/>
  <c r="W79" i="1"/>
  <c r="W83" i="1"/>
  <c r="W87" i="1"/>
  <c r="W91" i="1"/>
  <c r="W95" i="1"/>
  <c r="W99" i="1"/>
  <c r="W103" i="1"/>
  <c r="W107" i="1"/>
  <c r="W111" i="1"/>
  <c r="W115" i="1"/>
  <c r="W119" i="1"/>
  <c r="W123" i="1"/>
  <c r="W127" i="1"/>
  <c r="W131" i="1"/>
  <c r="W135" i="1"/>
  <c r="W139" i="1"/>
  <c r="W143" i="1"/>
  <c r="I13" i="3" s="1"/>
  <c r="R14" i="3" s="1"/>
  <c r="W147" i="1"/>
  <c r="W151" i="1"/>
  <c r="W155" i="1"/>
  <c r="W159" i="1"/>
  <c r="W163" i="1"/>
  <c r="W167" i="1"/>
  <c r="W171" i="1"/>
  <c r="W175" i="1"/>
  <c r="W179" i="1"/>
  <c r="W183" i="1"/>
  <c r="W187" i="1"/>
  <c r="W191" i="1"/>
  <c r="W195" i="1"/>
  <c r="W199" i="1"/>
  <c r="W203" i="1"/>
  <c r="W207" i="1"/>
  <c r="W211" i="1"/>
  <c r="W215" i="1"/>
  <c r="W219" i="1"/>
  <c r="W223" i="1"/>
  <c r="W227" i="1"/>
  <c r="W231" i="1"/>
  <c r="W235" i="1"/>
  <c r="W239" i="1"/>
  <c r="W243" i="1"/>
  <c r="W247" i="1"/>
  <c r="W251" i="1"/>
  <c r="W255" i="1"/>
  <c r="W259" i="1"/>
  <c r="W263" i="1"/>
  <c r="W267" i="1"/>
  <c r="W271" i="1"/>
  <c r="W275" i="1"/>
  <c r="W279" i="1"/>
  <c r="W283" i="1"/>
  <c r="W287" i="1"/>
  <c r="W291" i="1"/>
  <c r="W295" i="1"/>
  <c r="W299" i="1"/>
  <c r="W303" i="1"/>
  <c r="W307" i="1"/>
  <c r="Q18" i="1"/>
  <c r="Q34" i="1"/>
  <c r="Q50" i="1"/>
  <c r="Q66" i="1"/>
  <c r="Q77" i="1"/>
  <c r="Q87" i="1"/>
  <c r="Q98" i="1"/>
  <c r="Q109" i="1"/>
  <c r="Q119" i="1"/>
  <c r="Q130" i="1"/>
  <c r="Q141" i="1"/>
  <c r="Q151" i="1"/>
  <c r="Q162" i="1"/>
  <c r="Q173" i="1"/>
  <c r="Q183" i="1"/>
  <c r="Q194" i="1"/>
  <c r="Q205" i="1"/>
  <c r="Q215" i="1"/>
  <c r="Q226" i="1"/>
  <c r="Q237" i="1"/>
  <c r="Q247" i="1"/>
  <c r="Q258" i="1"/>
  <c r="Q269" i="1"/>
  <c r="Q279" i="1"/>
  <c r="Q290" i="1"/>
  <c r="Q301" i="1"/>
  <c r="Q311" i="1"/>
  <c r="Q322" i="1"/>
  <c r="Q6" i="1"/>
  <c r="T14" i="1"/>
  <c r="T22" i="1"/>
  <c r="T30" i="1"/>
  <c r="T38" i="1"/>
  <c r="T46" i="1"/>
  <c r="T54" i="1"/>
  <c r="T62" i="1"/>
  <c r="T70" i="1"/>
  <c r="T78" i="1"/>
  <c r="T86" i="1"/>
  <c r="T94" i="1"/>
  <c r="T102" i="1"/>
  <c r="T110" i="1"/>
  <c r="T115" i="1"/>
  <c r="T121" i="1"/>
  <c r="T126" i="1"/>
  <c r="T131" i="1"/>
  <c r="T137" i="1"/>
  <c r="T142" i="1"/>
  <c r="T147" i="1"/>
  <c r="T153" i="1"/>
  <c r="T158" i="1"/>
  <c r="T162" i="1"/>
  <c r="T166" i="1"/>
  <c r="T170" i="1"/>
  <c r="T174" i="1"/>
  <c r="T178" i="1"/>
  <c r="T182" i="1"/>
  <c r="T186" i="1"/>
  <c r="T190" i="1"/>
  <c r="T194" i="1"/>
  <c r="T198" i="1"/>
  <c r="T202" i="1"/>
  <c r="T206" i="1"/>
  <c r="T210" i="1"/>
  <c r="T214" i="1"/>
  <c r="T218" i="1"/>
  <c r="T222" i="1"/>
  <c r="T226" i="1"/>
  <c r="T230" i="1"/>
  <c r="T234" i="1"/>
  <c r="T238" i="1"/>
  <c r="T242" i="1"/>
  <c r="T246" i="1"/>
  <c r="T250" i="1"/>
  <c r="T254" i="1"/>
  <c r="T258" i="1"/>
  <c r="T262" i="1"/>
  <c r="T266" i="1"/>
  <c r="T270" i="1"/>
  <c r="T274" i="1"/>
  <c r="T278" i="1"/>
  <c r="T282" i="1"/>
  <c r="T286" i="1"/>
  <c r="T290" i="1"/>
  <c r="T294" i="1"/>
  <c r="T298" i="1"/>
  <c r="T302" i="1"/>
  <c r="T306" i="1"/>
  <c r="T310" i="1"/>
  <c r="T314" i="1"/>
  <c r="T318" i="1"/>
  <c r="T322" i="1"/>
  <c r="T326" i="1"/>
  <c r="T330" i="1"/>
  <c r="W8" i="1"/>
  <c r="W12" i="1"/>
  <c r="W16" i="1"/>
  <c r="W20" i="1"/>
  <c r="W24" i="1"/>
  <c r="W28" i="1"/>
  <c r="W32" i="1"/>
  <c r="W36" i="1"/>
  <c r="W40" i="1"/>
  <c r="W44" i="1"/>
  <c r="W48" i="1"/>
  <c r="W52" i="1"/>
  <c r="W56" i="1"/>
  <c r="W60" i="1"/>
  <c r="W64" i="1"/>
  <c r="W68" i="1"/>
  <c r="W72" i="1"/>
  <c r="W76" i="1"/>
  <c r="W80" i="1"/>
  <c r="W84" i="1"/>
  <c r="W88" i="1"/>
  <c r="W92" i="1"/>
  <c r="W96" i="1"/>
  <c r="W100" i="1"/>
  <c r="W104" i="1"/>
  <c r="W108" i="1"/>
  <c r="W112" i="1"/>
  <c r="W116" i="1"/>
  <c r="W120" i="1"/>
  <c r="W124" i="1"/>
  <c r="W128" i="1"/>
  <c r="W132" i="1"/>
  <c r="W136" i="1"/>
  <c r="W140" i="1"/>
  <c r="W144" i="1"/>
  <c r="W148" i="1"/>
  <c r="W152" i="1"/>
  <c r="W156" i="1"/>
  <c r="W160" i="1"/>
  <c r="W164" i="1"/>
  <c r="W168" i="1"/>
  <c r="W172" i="1"/>
  <c r="W176" i="1"/>
  <c r="W180" i="1"/>
  <c r="W184" i="1"/>
  <c r="W188" i="1"/>
  <c r="W192" i="1"/>
  <c r="W196" i="1"/>
  <c r="W200" i="1"/>
  <c r="W204" i="1"/>
  <c r="W208" i="1"/>
  <c r="W212" i="1"/>
  <c r="W216" i="1"/>
  <c r="W220" i="1"/>
  <c r="W224" i="1"/>
  <c r="W228" i="1"/>
  <c r="W232" i="1"/>
  <c r="W236" i="1"/>
  <c r="W240" i="1"/>
  <c r="W244" i="1"/>
  <c r="W248" i="1"/>
  <c r="W252" i="1"/>
  <c r="W256" i="1"/>
  <c r="W260" i="1"/>
  <c r="W264" i="1"/>
  <c r="Q26" i="1"/>
  <c r="Q58" i="1"/>
  <c r="Q82" i="1"/>
  <c r="Q103" i="1"/>
  <c r="Q125" i="1"/>
  <c r="Q146" i="1"/>
  <c r="Q167" i="1"/>
  <c r="Q189" i="1"/>
  <c r="Q210" i="1"/>
  <c r="Q231" i="1"/>
  <c r="Q253" i="1"/>
  <c r="Q274" i="1"/>
  <c r="Q295" i="1"/>
  <c r="Q317" i="1"/>
  <c r="T10" i="1"/>
  <c r="T26" i="1"/>
  <c r="T42" i="1"/>
  <c r="T58" i="1"/>
  <c r="T74" i="1"/>
  <c r="T90" i="1"/>
  <c r="T106" i="1"/>
  <c r="T118" i="1"/>
  <c r="T129" i="1"/>
  <c r="T139" i="1"/>
  <c r="T150" i="1"/>
  <c r="T160" i="1"/>
  <c r="T168" i="1"/>
  <c r="T176" i="1"/>
  <c r="T184" i="1"/>
  <c r="T192" i="1"/>
  <c r="T200" i="1"/>
  <c r="T208" i="1"/>
  <c r="T216" i="1"/>
  <c r="T224" i="1"/>
  <c r="T232" i="1"/>
  <c r="T240" i="1"/>
  <c r="T248" i="1"/>
  <c r="T256" i="1"/>
  <c r="T264" i="1"/>
  <c r="T272" i="1"/>
  <c r="T280" i="1"/>
  <c r="T288" i="1"/>
  <c r="T296" i="1"/>
  <c r="T304" i="1"/>
  <c r="T312" i="1"/>
  <c r="T320" i="1"/>
  <c r="T328" i="1"/>
  <c r="W10" i="1"/>
  <c r="W18" i="1"/>
  <c r="W26" i="1"/>
  <c r="W34" i="1"/>
  <c r="W42" i="1"/>
  <c r="W50" i="1"/>
  <c r="W58" i="1"/>
  <c r="W66" i="1"/>
  <c r="W74" i="1"/>
  <c r="W82" i="1"/>
  <c r="W90" i="1"/>
  <c r="W98" i="1"/>
  <c r="W106" i="1"/>
  <c r="W114" i="1"/>
  <c r="W122" i="1"/>
  <c r="W130" i="1"/>
  <c r="W138" i="1"/>
  <c r="W146" i="1"/>
  <c r="W154" i="1"/>
  <c r="W162" i="1"/>
  <c r="W170" i="1"/>
  <c r="W178" i="1"/>
  <c r="W186" i="1"/>
  <c r="W194" i="1"/>
  <c r="W202" i="1"/>
  <c r="W210" i="1"/>
  <c r="W218" i="1"/>
  <c r="W226" i="1"/>
  <c r="W234" i="1"/>
  <c r="W242" i="1"/>
  <c r="W250" i="1"/>
  <c r="W258" i="1"/>
  <c r="W266" i="1"/>
  <c r="W272" i="1"/>
  <c r="W277" i="1"/>
  <c r="W282" i="1"/>
  <c r="W288" i="1"/>
  <c r="W293" i="1"/>
  <c r="W298" i="1"/>
  <c r="W304" i="1"/>
  <c r="W309" i="1"/>
  <c r="W313" i="1"/>
  <c r="W317" i="1"/>
  <c r="W321" i="1"/>
  <c r="W325" i="1"/>
  <c r="W329" i="1"/>
  <c r="Z7" i="1"/>
  <c r="Z11" i="1"/>
  <c r="Z15" i="1"/>
  <c r="Z19" i="1"/>
  <c r="Z23" i="1"/>
  <c r="Z27" i="1"/>
  <c r="Z31" i="1"/>
  <c r="Z35" i="1"/>
  <c r="Z39" i="1"/>
  <c r="Z43" i="1"/>
  <c r="Z47" i="1"/>
  <c r="Z51" i="1"/>
  <c r="Z55" i="1"/>
  <c r="Z59" i="1"/>
  <c r="Z63" i="1"/>
  <c r="Z67" i="1"/>
  <c r="Z71" i="1"/>
  <c r="Z75" i="1"/>
  <c r="Z79" i="1"/>
  <c r="Z83" i="1"/>
  <c r="Z87" i="1"/>
  <c r="Z91" i="1"/>
  <c r="Z95" i="1"/>
  <c r="Z99" i="1"/>
  <c r="Z103" i="1"/>
  <c r="Z107" i="1"/>
  <c r="Z111" i="1"/>
  <c r="Z115" i="1"/>
  <c r="Z119" i="1"/>
  <c r="Z123" i="1"/>
  <c r="Z127" i="1"/>
  <c r="Z131" i="1"/>
  <c r="Z135" i="1"/>
  <c r="Z139" i="1"/>
  <c r="Z143" i="1"/>
  <c r="J13" i="3" s="1"/>
  <c r="R15" i="3" s="1"/>
  <c r="Z147" i="1"/>
  <c r="Z151" i="1"/>
  <c r="Z155" i="1"/>
  <c r="Z159" i="1"/>
  <c r="Z163" i="1"/>
  <c r="Z167" i="1"/>
  <c r="Z171" i="1"/>
  <c r="Z175" i="1"/>
  <c r="Z179" i="1"/>
  <c r="Z183" i="1"/>
  <c r="Z187" i="1"/>
  <c r="Z191" i="1"/>
  <c r="Z195" i="1"/>
  <c r="Z199" i="1"/>
  <c r="Z203" i="1"/>
  <c r="Z207" i="1"/>
  <c r="Z211" i="1"/>
  <c r="Z215" i="1"/>
  <c r="Z219" i="1"/>
  <c r="Z223" i="1"/>
  <c r="Z227" i="1"/>
  <c r="Z231" i="1"/>
  <c r="Z235" i="1"/>
  <c r="Z239" i="1"/>
  <c r="Z243" i="1"/>
  <c r="Z247" i="1"/>
  <c r="Z251" i="1"/>
  <c r="Z255" i="1"/>
  <c r="Z259" i="1"/>
  <c r="Z263" i="1"/>
  <c r="Z267" i="1"/>
  <c r="Z271" i="1"/>
  <c r="Z275" i="1"/>
  <c r="Z279" i="1"/>
  <c r="Z283" i="1"/>
  <c r="Z287" i="1"/>
  <c r="Z291" i="1"/>
  <c r="Z295" i="1"/>
  <c r="Z299" i="1"/>
  <c r="Z303" i="1"/>
  <c r="Z307" i="1"/>
  <c r="Z311" i="1"/>
  <c r="Z315" i="1"/>
  <c r="Z319" i="1"/>
  <c r="Z323" i="1"/>
  <c r="Z327" i="1"/>
  <c r="Z331" i="1"/>
  <c r="AC9" i="1"/>
  <c r="AC13" i="1"/>
  <c r="AC17" i="1"/>
  <c r="AC21" i="1"/>
  <c r="AC25" i="1"/>
  <c r="AC29" i="1"/>
  <c r="AC33" i="1"/>
  <c r="AC37" i="1"/>
  <c r="AC41" i="1"/>
  <c r="AC45" i="1"/>
  <c r="AC49" i="1"/>
  <c r="AC53" i="1"/>
  <c r="AC57" i="1"/>
  <c r="AC61" i="1"/>
  <c r="AC65" i="1"/>
  <c r="AC69" i="1"/>
  <c r="AC73" i="1"/>
  <c r="AC77" i="1"/>
  <c r="AC81" i="1"/>
  <c r="AC85" i="1"/>
  <c r="AC89" i="1"/>
  <c r="AC93" i="1"/>
  <c r="AC97" i="1"/>
  <c r="AC101" i="1"/>
  <c r="AC105" i="1"/>
  <c r="AC109" i="1"/>
  <c r="AC113" i="1"/>
  <c r="AC117" i="1"/>
  <c r="AC121" i="1"/>
  <c r="AC125" i="1"/>
  <c r="AC129" i="1"/>
  <c r="AC133" i="1"/>
  <c r="AC137" i="1"/>
  <c r="AC141" i="1"/>
  <c r="AC145" i="1"/>
  <c r="AC149" i="1"/>
  <c r="AC153" i="1"/>
  <c r="AC157" i="1"/>
  <c r="AC161" i="1"/>
  <c r="AC165" i="1"/>
  <c r="AC169" i="1"/>
  <c r="AC173" i="1"/>
  <c r="AC177" i="1"/>
  <c r="AC181" i="1"/>
  <c r="AC185" i="1"/>
  <c r="AC189" i="1"/>
  <c r="AC193" i="1"/>
  <c r="AC197" i="1"/>
  <c r="AC201" i="1"/>
  <c r="AC205" i="1"/>
  <c r="AC209" i="1"/>
  <c r="AC213" i="1"/>
  <c r="AC217" i="1"/>
  <c r="AC221" i="1"/>
  <c r="AC225" i="1"/>
  <c r="AC229" i="1"/>
  <c r="AC233" i="1"/>
  <c r="AC237" i="1"/>
  <c r="AC241" i="1"/>
  <c r="AC245" i="1"/>
  <c r="AC249" i="1"/>
  <c r="AC253" i="1"/>
  <c r="AC257" i="1"/>
  <c r="AC261" i="1"/>
  <c r="AC265" i="1"/>
  <c r="AC269" i="1"/>
  <c r="AC273" i="1"/>
  <c r="AC277" i="1"/>
  <c r="AC281" i="1"/>
  <c r="AC285" i="1"/>
  <c r="AC289" i="1"/>
  <c r="AC293" i="1"/>
  <c r="AC297" i="1"/>
  <c r="AC301" i="1"/>
  <c r="AC305" i="1"/>
  <c r="AC309" i="1"/>
  <c r="AC313" i="1"/>
  <c r="AC317" i="1"/>
  <c r="AC321" i="1"/>
  <c r="AC325" i="1"/>
  <c r="AC329" i="1"/>
  <c r="AF7" i="1"/>
  <c r="AF11" i="1"/>
  <c r="AF15" i="1"/>
  <c r="AF19" i="1"/>
  <c r="AF23" i="1"/>
  <c r="AF27" i="1"/>
  <c r="AF31" i="1"/>
  <c r="AF35" i="1"/>
  <c r="AF39" i="1"/>
  <c r="AF43" i="1"/>
  <c r="AF47" i="1"/>
  <c r="AF51" i="1"/>
  <c r="AF55" i="1"/>
  <c r="AF59" i="1"/>
  <c r="AF63" i="1"/>
  <c r="AF67" i="1"/>
  <c r="AF71" i="1"/>
  <c r="AF75" i="1"/>
  <c r="AF79" i="1"/>
  <c r="AF83" i="1"/>
  <c r="AF87" i="1"/>
  <c r="AF91" i="1"/>
  <c r="AF95" i="1"/>
  <c r="AF99" i="1"/>
  <c r="AF103" i="1"/>
  <c r="AF107" i="1"/>
  <c r="AF111" i="1"/>
  <c r="AF115" i="1"/>
  <c r="AF119" i="1"/>
  <c r="AF123" i="1"/>
  <c r="AF127" i="1"/>
  <c r="AF131" i="1"/>
  <c r="AF135" i="1"/>
  <c r="AF139" i="1"/>
  <c r="AF143" i="1"/>
  <c r="L13" i="3" s="1"/>
  <c r="R17" i="3" s="1"/>
  <c r="AF147" i="1"/>
  <c r="AF151" i="1"/>
  <c r="AF155" i="1"/>
  <c r="AF159" i="1"/>
  <c r="AF163" i="1"/>
  <c r="AF167" i="1"/>
  <c r="AF171" i="1"/>
  <c r="AF175" i="1"/>
  <c r="AF179" i="1"/>
  <c r="AF183" i="1"/>
  <c r="AF187" i="1"/>
  <c r="Q37" i="1"/>
  <c r="Q67" i="1"/>
  <c r="Q89" i="1"/>
  <c r="Q110" i="1"/>
  <c r="Q131" i="1"/>
  <c r="Q153" i="1"/>
  <c r="Q174" i="1"/>
  <c r="Q195" i="1"/>
  <c r="Q217" i="1"/>
  <c r="Q238" i="1"/>
  <c r="Q259" i="1"/>
  <c r="Q281" i="1"/>
  <c r="Q302" i="1"/>
  <c r="Q323" i="1"/>
  <c r="T15" i="1"/>
  <c r="T31" i="1"/>
  <c r="T47" i="1"/>
  <c r="T63" i="1"/>
  <c r="T79" i="1"/>
  <c r="T95" i="1"/>
  <c r="T111" i="1"/>
  <c r="T122" i="1"/>
  <c r="T133" i="1"/>
  <c r="T143" i="1"/>
  <c r="H13" i="3" s="1"/>
  <c r="R13" i="3" s="1"/>
  <c r="T154" i="1"/>
  <c r="T163" i="1"/>
  <c r="T171" i="1"/>
  <c r="T179" i="1"/>
  <c r="T187" i="1"/>
  <c r="T195" i="1"/>
  <c r="T203" i="1"/>
  <c r="T211" i="1"/>
  <c r="T219" i="1"/>
  <c r="T227" i="1"/>
  <c r="T235" i="1"/>
  <c r="T243" i="1"/>
  <c r="T251" i="1"/>
  <c r="T259" i="1"/>
  <c r="T267" i="1"/>
  <c r="T275" i="1"/>
  <c r="T283" i="1"/>
  <c r="T291" i="1"/>
  <c r="T299" i="1"/>
  <c r="T307" i="1"/>
  <c r="T315" i="1"/>
  <c r="T323" i="1"/>
  <c r="T331" i="1"/>
  <c r="W13" i="1"/>
  <c r="W21" i="1"/>
  <c r="W29" i="1"/>
  <c r="W37" i="1"/>
  <c r="W45" i="1"/>
  <c r="W53" i="1"/>
  <c r="W61" i="1"/>
  <c r="W69" i="1"/>
  <c r="W77" i="1"/>
  <c r="W85" i="1"/>
  <c r="W93" i="1"/>
  <c r="W101" i="1"/>
  <c r="W109" i="1"/>
  <c r="W117" i="1"/>
  <c r="W125" i="1"/>
  <c r="W133" i="1"/>
  <c r="W141" i="1"/>
  <c r="W149" i="1"/>
  <c r="W157" i="1"/>
  <c r="W165" i="1"/>
  <c r="W173" i="1"/>
  <c r="W181" i="1"/>
  <c r="W189" i="1"/>
  <c r="W197" i="1"/>
  <c r="W205" i="1"/>
  <c r="W213" i="1"/>
  <c r="W221" i="1"/>
  <c r="W229" i="1"/>
  <c r="W237" i="1"/>
  <c r="W245" i="1"/>
  <c r="W253" i="1"/>
  <c r="W261" i="1"/>
  <c r="W268" i="1"/>
  <c r="W273" i="1"/>
  <c r="W278" i="1"/>
  <c r="W284" i="1"/>
  <c r="W289" i="1"/>
  <c r="W294" i="1"/>
  <c r="W300" i="1"/>
  <c r="W305" i="1"/>
  <c r="W310" i="1"/>
  <c r="W314" i="1"/>
  <c r="W318" i="1"/>
  <c r="W322" i="1"/>
  <c r="W326" i="1"/>
  <c r="W330" i="1"/>
  <c r="Z8" i="1"/>
  <c r="Z12" i="1"/>
  <c r="Z16" i="1"/>
  <c r="Z20" i="1"/>
  <c r="Z24" i="1"/>
  <c r="Z28" i="1"/>
  <c r="Z32" i="1"/>
  <c r="Z36" i="1"/>
  <c r="Z40" i="1"/>
  <c r="Z44" i="1"/>
  <c r="Z48" i="1"/>
  <c r="Z52" i="1"/>
  <c r="Z56" i="1"/>
  <c r="Z60" i="1"/>
  <c r="Z64" i="1"/>
  <c r="Z68" i="1"/>
  <c r="Z72" i="1"/>
  <c r="Z76" i="1"/>
  <c r="Z80" i="1"/>
  <c r="Z84" i="1"/>
  <c r="Z88" i="1"/>
  <c r="Z92" i="1"/>
  <c r="Z96" i="1"/>
  <c r="Z100" i="1"/>
  <c r="Z104" i="1"/>
  <c r="Z108" i="1"/>
  <c r="Z112" i="1"/>
  <c r="Z116" i="1"/>
  <c r="Z120" i="1"/>
  <c r="Z124" i="1"/>
  <c r="Z128" i="1"/>
  <c r="Z132" i="1"/>
  <c r="Z136" i="1"/>
  <c r="Z140" i="1"/>
  <c r="Z144" i="1"/>
  <c r="Z148" i="1"/>
  <c r="Z152" i="1"/>
  <c r="Z156" i="1"/>
  <c r="Z160" i="1"/>
  <c r="Z164" i="1"/>
  <c r="Z168" i="1"/>
  <c r="Z172" i="1"/>
  <c r="Z176" i="1"/>
  <c r="Z180" i="1"/>
  <c r="Z184" i="1"/>
  <c r="Z188" i="1"/>
  <c r="Z192" i="1"/>
  <c r="Z196" i="1"/>
  <c r="Z200" i="1"/>
  <c r="Z204" i="1"/>
  <c r="Z208" i="1"/>
  <c r="Z212" i="1"/>
  <c r="Z216" i="1"/>
  <c r="Z220" i="1"/>
  <c r="Z224" i="1"/>
  <c r="Z228" i="1"/>
  <c r="Z232" i="1"/>
  <c r="Z236" i="1"/>
  <c r="Z240" i="1"/>
  <c r="Z244" i="1"/>
  <c r="Z248" i="1"/>
  <c r="Z252" i="1"/>
  <c r="Z256" i="1"/>
  <c r="Z260" i="1"/>
  <c r="Z264" i="1"/>
  <c r="Z268" i="1"/>
  <c r="Z272" i="1"/>
  <c r="Z276" i="1"/>
  <c r="Z280" i="1"/>
  <c r="Z284" i="1"/>
  <c r="Z288" i="1"/>
  <c r="Z292" i="1"/>
  <c r="Z296" i="1"/>
  <c r="Z300" i="1"/>
  <c r="Z304" i="1"/>
  <c r="Z308" i="1"/>
  <c r="Q53" i="1"/>
  <c r="Q99" i="1"/>
  <c r="Q142" i="1"/>
  <c r="Q185" i="1"/>
  <c r="Q227" i="1"/>
  <c r="Q270" i="1"/>
  <c r="Q313" i="1"/>
  <c r="T23" i="1"/>
  <c r="T55" i="1"/>
  <c r="T87" i="1"/>
  <c r="T117" i="1"/>
  <c r="T138" i="1"/>
  <c r="T159" i="1"/>
  <c r="T175" i="1"/>
  <c r="T191" i="1"/>
  <c r="T207" i="1"/>
  <c r="T223" i="1"/>
  <c r="T239" i="1"/>
  <c r="T255" i="1"/>
  <c r="T271" i="1"/>
  <c r="T287" i="1"/>
  <c r="T303" i="1"/>
  <c r="T319" i="1"/>
  <c r="W9" i="1"/>
  <c r="W25" i="1"/>
  <c r="W41" i="1"/>
  <c r="W57" i="1"/>
  <c r="W73" i="1"/>
  <c r="W89" i="1"/>
  <c r="W105" i="1"/>
  <c r="W121" i="1"/>
  <c r="W137" i="1"/>
  <c r="W153" i="1"/>
  <c r="W169" i="1"/>
  <c r="W185" i="1"/>
  <c r="W201" i="1"/>
  <c r="W217" i="1"/>
  <c r="W233" i="1"/>
  <c r="W249" i="1"/>
  <c r="W265" i="1"/>
  <c r="W276" i="1"/>
  <c r="W286" i="1"/>
  <c r="W297" i="1"/>
  <c r="W308" i="1"/>
  <c r="W316" i="1"/>
  <c r="W324" i="1"/>
  <c r="W6" i="1"/>
  <c r="Z14" i="1"/>
  <c r="Z22" i="1"/>
  <c r="Z30" i="1"/>
  <c r="Z38" i="1"/>
  <c r="Z46" i="1"/>
  <c r="Z54" i="1"/>
  <c r="Z62" i="1"/>
  <c r="Z70" i="1"/>
  <c r="Z78" i="1"/>
  <c r="Z86" i="1"/>
  <c r="Z94" i="1"/>
  <c r="Z102" i="1"/>
  <c r="Z110" i="1"/>
  <c r="Z118" i="1"/>
  <c r="Z126" i="1"/>
  <c r="Z134" i="1"/>
  <c r="Z142" i="1"/>
  <c r="Z150" i="1"/>
  <c r="Z158" i="1"/>
  <c r="Z166" i="1"/>
  <c r="Z174" i="1"/>
  <c r="Z182" i="1"/>
  <c r="Z190" i="1"/>
  <c r="Z198" i="1"/>
  <c r="Z206" i="1"/>
  <c r="Z214" i="1"/>
  <c r="Z222" i="1"/>
  <c r="Z230" i="1"/>
  <c r="Z238" i="1"/>
  <c r="Z246" i="1"/>
  <c r="Z254" i="1"/>
  <c r="Z262" i="1"/>
  <c r="Z270" i="1"/>
  <c r="Z278" i="1"/>
  <c r="Z286" i="1"/>
  <c r="Z294" i="1"/>
  <c r="Z302" i="1"/>
  <c r="Z310" i="1"/>
  <c r="Z316" i="1"/>
  <c r="Z321" i="1"/>
  <c r="Z326" i="1"/>
  <c r="Z6" i="1"/>
  <c r="AC11" i="1"/>
  <c r="AC16" i="1"/>
  <c r="AC22" i="1"/>
  <c r="AC27" i="1"/>
  <c r="AC32" i="1"/>
  <c r="AC38" i="1"/>
  <c r="AC43" i="1"/>
  <c r="AC48" i="1"/>
  <c r="AC54" i="1"/>
  <c r="AC59" i="1"/>
  <c r="AC64" i="1"/>
  <c r="AC70" i="1"/>
  <c r="AC75" i="1"/>
  <c r="AC80" i="1"/>
  <c r="AC86" i="1"/>
  <c r="AC91" i="1"/>
  <c r="AC96" i="1"/>
  <c r="AC102" i="1"/>
  <c r="AC107" i="1"/>
  <c r="AC112" i="1"/>
  <c r="AC118" i="1"/>
  <c r="AC123" i="1"/>
  <c r="AC128" i="1"/>
  <c r="AC134" i="1"/>
  <c r="AC139" i="1"/>
  <c r="AC144" i="1"/>
  <c r="AC150" i="1"/>
  <c r="AC155" i="1"/>
  <c r="AC160" i="1"/>
  <c r="AC166" i="1"/>
  <c r="AC171" i="1"/>
  <c r="AC176" i="1"/>
  <c r="AC182" i="1"/>
  <c r="AC187" i="1"/>
  <c r="AC192" i="1"/>
  <c r="AC198" i="1"/>
  <c r="AC203" i="1"/>
  <c r="AC208" i="1"/>
  <c r="AC214" i="1"/>
  <c r="AC219" i="1"/>
  <c r="AC224" i="1"/>
  <c r="AC230" i="1"/>
  <c r="AC235" i="1"/>
  <c r="AC240" i="1"/>
  <c r="AC246" i="1"/>
  <c r="AC251" i="1"/>
  <c r="AC256" i="1"/>
  <c r="AC262" i="1"/>
  <c r="AC267" i="1"/>
  <c r="AC272" i="1"/>
  <c r="AC278" i="1"/>
  <c r="AC283" i="1"/>
  <c r="AC288" i="1"/>
  <c r="AC294" i="1"/>
  <c r="AC299" i="1"/>
  <c r="AC304" i="1"/>
  <c r="AC310" i="1"/>
  <c r="AC315" i="1"/>
  <c r="AC320" i="1"/>
  <c r="AC326" i="1"/>
  <c r="AC331" i="1"/>
  <c r="AF10" i="1"/>
  <c r="AF16" i="1"/>
  <c r="AF21" i="1"/>
  <c r="AF26" i="1"/>
  <c r="AF32" i="1"/>
  <c r="AF37" i="1"/>
  <c r="AF42" i="1"/>
  <c r="AF48" i="1"/>
  <c r="AF53" i="1"/>
  <c r="AF58" i="1"/>
  <c r="AF64" i="1"/>
  <c r="AF69" i="1"/>
  <c r="AF74" i="1"/>
  <c r="AF80" i="1"/>
  <c r="AF85" i="1"/>
  <c r="AF90" i="1"/>
  <c r="AF96" i="1"/>
  <c r="AF101" i="1"/>
  <c r="AF106" i="1"/>
  <c r="AF112" i="1"/>
  <c r="AF117" i="1"/>
  <c r="AF122" i="1"/>
  <c r="AF128" i="1"/>
  <c r="AF133" i="1"/>
  <c r="AF138" i="1"/>
  <c r="AF144" i="1"/>
  <c r="AF149" i="1"/>
  <c r="AF154" i="1"/>
  <c r="AF160" i="1"/>
  <c r="AF165" i="1"/>
  <c r="AF170" i="1"/>
  <c r="AF176" i="1"/>
  <c r="AF181" i="1"/>
  <c r="AF186" i="1"/>
  <c r="AF191" i="1"/>
  <c r="AF195" i="1"/>
  <c r="AF199" i="1"/>
  <c r="AF203" i="1"/>
  <c r="AF207" i="1"/>
  <c r="AF211" i="1"/>
  <c r="AF215" i="1"/>
  <c r="AF219" i="1"/>
  <c r="AF223" i="1"/>
  <c r="AF227" i="1"/>
  <c r="AF231" i="1"/>
  <c r="AF235" i="1"/>
  <c r="AF239" i="1"/>
  <c r="AF243" i="1"/>
  <c r="AF247" i="1"/>
  <c r="AF251" i="1"/>
  <c r="AF255" i="1"/>
  <c r="AF259" i="1"/>
  <c r="AF263" i="1"/>
  <c r="AF267" i="1"/>
  <c r="AF271" i="1"/>
  <c r="AF275" i="1"/>
  <c r="AF279" i="1"/>
  <c r="AF283" i="1"/>
  <c r="AF287" i="1"/>
  <c r="AF291" i="1"/>
  <c r="AF295" i="1"/>
  <c r="AF299" i="1"/>
  <c r="AF303" i="1"/>
  <c r="AF307" i="1"/>
  <c r="AF311" i="1"/>
  <c r="AF315" i="1"/>
  <c r="AF319" i="1"/>
  <c r="AF323" i="1"/>
  <c r="AF327" i="1"/>
  <c r="AF331" i="1"/>
  <c r="AI9" i="1"/>
  <c r="AI13" i="1"/>
  <c r="AI17" i="1"/>
  <c r="AI21" i="1"/>
  <c r="AI25" i="1"/>
  <c r="AI29" i="1"/>
  <c r="AI33" i="1"/>
  <c r="AI37" i="1"/>
  <c r="AI41" i="1"/>
  <c r="AI45" i="1"/>
  <c r="AI49" i="1"/>
  <c r="AI53" i="1"/>
  <c r="AI57" i="1"/>
  <c r="AI61" i="1"/>
  <c r="AI65" i="1"/>
  <c r="AI69" i="1"/>
  <c r="AI73" i="1"/>
  <c r="AI77" i="1"/>
  <c r="AI81" i="1"/>
  <c r="AI85" i="1"/>
  <c r="AI89" i="1"/>
  <c r="AI93" i="1"/>
  <c r="AI97" i="1"/>
  <c r="AI101" i="1"/>
  <c r="AI105" i="1"/>
  <c r="AI109" i="1"/>
  <c r="AI113" i="1"/>
  <c r="AI117" i="1"/>
  <c r="AI121" i="1"/>
  <c r="AI125" i="1"/>
  <c r="AI129" i="1"/>
  <c r="AI133" i="1"/>
  <c r="AI137" i="1"/>
  <c r="AI141" i="1"/>
  <c r="AI145" i="1"/>
  <c r="AI149" i="1"/>
  <c r="AI153" i="1"/>
  <c r="AI157" i="1"/>
  <c r="AI161" i="1"/>
  <c r="AI165" i="1"/>
  <c r="AI169" i="1"/>
  <c r="AI173" i="1"/>
  <c r="AI177" i="1"/>
  <c r="AI181" i="1"/>
  <c r="AI185" i="1"/>
  <c r="AI189" i="1"/>
  <c r="AI193" i="1"/>
  <c r="AI197" i="1"/>
  <c r="AI201" i="1"/>
  <c r="AI205" i="1"/>
  <c r="AI209" i="1"/>
  <c r="AI213" i="1"/>
  <c r="AI217" i="1"/>
  <c r="AI221" i="1"/>
  <c r="AI225" i="1"/>
  <c r="AI229" i="1"/>
  <c r="AI233" i="1"/>
  <c r="AI237" i="1"/>
  <c r="AI241" i="1"/>
  <c r="AI245" i="1"/>
  <c r="AI249" i="1"/>
  <c r="AI253" i="1"/>
  <c r="AI257" i="1"/>
  <c r="AI261" i="1"/>
  <c r="AI265" i="1"/>
  <c r="AI269" i="1"/>
  <c r="AI273" i="1"/>
  <c r="AI277" i="1"/>
  <c r="AI281" i="1"/>
  <c r="AI285" i="1"/>
  <c r="AI289" i="1"/>
  <c r="AI293" i="1"/>
  <c r="AI297" i="1"/>
  <c r="AI301" i="1"/>
  <c r="AI305" i="1"/>
  <c r="AI309" i="1"/>
  <c r="AI313" i="1"/>
  <c r="AI317" i="1"/>
  <c r="AI321" i="1"/>
  <c r="AI325" i="1"/>
  <c r="AI329" i="1"/>
  <c r="AL6" i="1"/>
  <c r="AL10" i="1"/>
  <c r="AL14" i="1"/>
  <c r="AL18" i="1"/>
  <c r="AL22" i="1"/>
  <c r="AL26" i="1"/>
  <c r="AL30" i="1"/>
  <c r="AL34" i="1"/>
  <c r="AL38" i="1"/>
  <c r="AL42" i="1"/>
  <c r="AL46" i="1"/>
  <c r="AL50" i="1"/>
  <c r="AL54" i="1"/>
  <c r="AL58" i="1"/>
  <c r="AL62" i="1"/>
  <c r="AL66" i="1"/>
  <c r="AL70" i="1"/>
  <c r="AL74" i="1"/>
  <c r="AL78" i="1"/>
  <c r="AL82" i="1"/>
  <c r="AL86" i="1"/>
  <c r="AL90" i="1"/>
  <c r="AL94" i="1"/>
  <c r="AL98" i="1"/>
  <c r="AL102" i="1"/>
  <c r="AL106" i="1"/>
  <c r="AL110" i="1"/>
  <c r="AL114" i="1"/>
  <c r="AL118" i="1"/>
  <c r="AL122" i="1"/>
  <c r="AL126" i="1"/>
  <c r="AL130" i="1"/>
  <c r="AL134" i="1"/>
  <c r="AL138" i="1"/>
  <c r="AL142" i="1"/>
  <c r="AL146" i="1"/>
  <c r="AL150" i="1"/>
  <c r="AL154" i="1"/>
  <c r="AL158" i="1"/>
  <c r="AL162" i="1"/>
  <c r="Q10" i="1"/>
  <c r="Q71" i="1"/>
  <c r="Q114" i="1"/>
  <c r="Q157" i="1"/>
  <c r="Q199" i="1"/>
  <c r="Q242" i="1"/>
  <c r="Q285" i="1"/>
  <c r="Q327" i="1"/>
  <c r="T34" i="1"/>
  <c r="T66" i="1"/>
  <c r="T98" i="1"/>
  <c r="T123" i="1"/>
  <c r="T145" i="1"/>
  <c r="T164" i="1"/>
  <c r="T180" i="1"/>
  <c r="T196" i="1"/>
  <c r="T212" i="1"/>
  <c r="T228" i="1"/>
  <c r="T244" i="1"/>
  <c r="T260" i="1"/>
  <c r="T276" i="1"/>
  <c r="T292" i="1"/>
  <c r="T308" i="1"/>
  <c r="T324" i="1"/>
  <c r="W14" i="1"/>
  <c r="W30" i="1"/>
  <c r="W46" i="1"/>
  <c r="W62" i="1"/>
  <c r="W78" i="1"/>
  <c r="W94" i="1"/>
  <c r="W110" i="1"/>
  <c r="W126" i="1"/>
  <c r="W142" i="1"/>
  <c r="W158" i="1"/>
  <c r="W174" i="1"/>
  <c r="W190" i="1"/>
  <c r="W206" i="1"/>
  <c r="W222" i="1"/>
  <c r="W238" i="1"/>
  <c r="W254" i="1"/>
  <c r="W269" i="1"/>
  <c r="W280" i="1"/>
  <c r="W290" i="1"/>
  <c r="W301" i="1"/>
  <c r="W311" i="1"/>
  <c r="W319" i="1"/>
  <c r="W327" i="1"/>
  <c r="Z9" i="1"/>
  <c r="Z17" i="1"/>
  <c r="Z25" i="1"/>
  <c r="Z33" i="1"/>
  <c r="Z41" i="1"/>
  <c r="Z49" i="1"/>
  <c r="Z57" i="1"/>
  <c r="Z65" i="1"/>
  <c r="Z73" i="1"/>
  <c r="Z81" i="1"/>
  <c r="Z89" i="1"/>
  <c r="Z97" i="1"/>
  <c r="Z105" i="1"/>
  <c r="Z113" i="1"/>
  <c r="Z121" i="1"/>
  <c r="Z129" i="1"/>
  <c r="Z137" i="1"/>
  <c r="Z145" i="1"/>
  <c r="Z153" i="1"/>
  <c r="Z161" i="1"/>
  <c r="Z169" i="1"/>
  <c r="Z177" i="1"/>
  <c r="Z185" i="1"/>
  <c r="Z193" i="1"/>
  <c r="Z201" i="1"/>
  <c r="Z209" i="1"/>
  <c r="Z217" i="1"/>
  <c r="Z225" i="1"/>
  <c r="Z233" i="1"/>
  <c r="Z241" i="1"/>
  <c r="Z249" i="1"/>
  <c r="Z257" i="1"/>
  <c r="Z265" i="1"/>
  <c r="Z273" i="1"/>
  <c r="Z281" i="1"/>
  <c r="Z289" i="1"/>
  <c r="Z297" i="1"/>
  <c r="Z305" i="1"/>
  <c r="Z312" i="1"/>
  <c r="Z317" i="1"/>
  <c r="Z322" i="1"/>
  <c r="Z328" i="1"/>
  <c r="AC7" i="1"/>
  <c r="AC12" i="1"/>
  <c r="AC18" i="1"/>
  <c r="AC23" i="1"/>
  <c r="AC28" i="1"/>
  <c r="AC34" i="1"/>
  <c r="AC39" i="1"/>
  <c r="AC44" i="1"/>
  <c r="AC50" i="1"/>
  <c r="AC55" i="1"/>
  <c r="AC60" i="1"/>
  <c r="AC66" i="1"/>
  <c r="AC71" i="1"/>
  <c r="AC76" i="1"/>
  <c r="AC82" i="1"/>
  <c r="AC87" i="1"/>
  <c r="AC92" i="1"/>
  <c r="AC98" i="1"/>
  <c r="AC103" i="1"/>
  <c r="AC108" i="1"/>
  <c r="AC114" i="1"/>
  <c r="AC119" i="1"/>
  <c r="AC124" i="1"/>
  <c r="AC130" i="1"/>
  <c r="AC135" i="1"/>
  <c r="AC140" i="1"/>
  <c r="AC146" i="1"/>
  <c r="AC151" i="1"/>
  <c r="AC156" i="1"/>
  <c r="AC162" i="1"/>
  <c r="AC167" i="1"/>
  <c r="AC172" i="1"/>
  <c r="AC178" i="1"/>
  <c r="AC183" i="1"/>
  <c r="AC188" i="1"/>
  <c r="AC194" i="1"/>
  <c r="AC199" i="1"/>
  <c r="AC204" i="1"/>
  <c r="AC210" i="1"/>
  <c r="AC215" i="1"/>
  <c r="AC220" i="1"/>
  <c r="AC226" i="1"/>
  <c r="AC231" i="1"/>
  <c r="AC236" i="1"/>
  <c r="AC242" i="1"/>
  <c r="AC247" i="1"/>
  <c r="AC252" i="1"/>
  <c r="AC258" i="1"/>
  <c r="AC263" i="1"/>
  <c r="AC268" i="1"/>
  <c r="AC274" i="1"/>
  <c r="AC279" i="1"/>
  <c r="AC284" i="1"/>
  <c r="AC290" i="1"/>
  <c r="AC295" i="1"/>
  <c r="AC300" i="1"/>
  <c r="AC306" i="1"/>
  <c r="AC311" i="1"/>
  <c r="AC316" i="1"/>
  <c r="AC322" i="1"/>
  <c r="AC327" i="1"/>
  <c r="AC6" i="1"/>
  <c r="AF12" i="1"/>
  <c r="AF17" i="1"/>
  <c r="AF22" i="1"/>
  <c r="AF28" i="1"/>
  <c r="AF33" i="1"/>
  <c r="AF38" i="1"/>
  <c r="AF44" i="1"/>
  <c r="AF49" i="1"/>
  <c r="AF54" i="1"/>
  <c r="AF60" i="1"/>
  <c r="AF65" i="1"/>
  <c r="AF70" i="1"/>
  <c r="AF76" i="1"/>
  <c r="AF81" i="1"/>
  <c r="AF86" i="1"/>
  <c r="AF92" i="1"/>
  <c r="AF97" i="1"/>
  <c r="AF102" i="1"/>
  <c r="AF108" i="1"/>
  <c r="AF113" i="1"/>
  <c r="AF118" i="1"/>
  <c r="AF124" i="1"/>
  <c r="AF129" i="1"/>
  <c r="AF134" i="1"/>
  <c r="AF140" i="1"/>
  <c r="AF145" i="1"/>
  <c r="AF150" i="1"/>
  <c r="AF156" i="1"/>
  <c r="AF161" i="1"/>
  <c r="AF166" i="1"/>
  <c r="AF172" i="1"/>
  <c r="AF177" i="1"/>
  <c r="AF182" i="1"/>
  <c r="AF188" i="1"/>
  <c r="AF192" i="1"/>
  <c r="AF196" i="1"/>
  <c r="AF200" i="1"/>
  <c r="AF204" i="1"/>
  <c r="AF208" i="1"/>
  <c r="AF212" i="1"/>
  <c r="AF216" i="1"/>
  <c r="AF220" i="1"/>
  <c r="AF224" i="1"/>
  <c r="AF228" i="1"/>
  <c r="AF232" i="1"/>
  <c r="AF236" i="1"/>
  <c r="AF240" i="1"/>
  <c r="AF244" i="1"/>
  <c r="AF248" i="1"/>
  <c r="AF252" i="1"/>
  <c r="AF256" i="1"/>
  <c r="AF260" i="1"/>
  <c r="AF264" i="1"/>
  <c r="AF268" i="1"/>
  <c r="AF272" i="1"/>
  <c r="AF276" i="1"/>
  <c r="AF280" i="1"/>
  <c r="AF284" i="1"/>
  <c r="AF288" i="1"/>
  <c r="AF292" i="1"/>
  <c r="AF296" i="1"/>
  <c r="AF300" i="1"/>
  <c r="AF304" i="1"/>
  <c r="AF308" i="1"/>
  <c r="AF312" i="1"/>
  <c r="AF316" i="1"/>
  <c r="AF320" i="1"/>
  <c r="AF324" i="1"/>
  <c r="AF328" i="1"/>
  <c r="AF6" i="1"/>
  <c r="AI10" i="1"/>
  <c r="AI14" i="1"/>
  <c r="AI18" i="1"/>
  <c r="AI22" i="1"/>
  <c r="AI26" i="1"/>
  <c r="AI30" i="1"/>
  <c r="AI34" i="1"/>
  <c r="AI38" i="1"/>
  <c r="AI42" i="1"/>
  <c r="AI46" i="1"/>
  <c r="AI50" i="1"/>
  <c r="AI54" i="1"/>
  <c r="AI58" i="1"/>
  <c r="AI62" i="1"/>
  <c r="AI66" i="1"/>
  <c r="AI70" i="1"/>
  <c r="AI74" i="1"/>
  <c r="AI78" i="1"/>
  <c r="AI82" i="1"/>
  <c r="AI86" i="1"/>
  <c r="AI90" i="1"/>
  <c r="AI94" i="1"/>
  <c r="AI98" i="1"/>
  <c r="AI102" i="1"/>
  <c r="AI106" i="1"/>
  <c r="AI110" i="1"/>
  <c r="AI114" i="1"/>
  <c r="AI118" i="1"/>
  <c r="AI122" i="1"/>
  <c r="AI126" i="1"/>
  <c r="AI130" i="1"/>
  <c r="AI134" i="1"/>
  <c r="AI138" i="1"/>
  <c r="AI142" i="1"/>
  <c r="AI146" i="1"/>
  <c r="AI150" i="1"/>
  <c r="AI154" i="1"/>
  <c r="AI158" i="1"/>
  <c r="AI162" i="1"/>
  <c r="AI166" i="1"/>
  <c r="AI170" i="1"/>
  <c r="AI174" i="1"/>
  <c r="AI178" i="1"/>
  <c r="AI182" i="1"/>
  <c r="AI186" i="1"/>
  <c r="AI190" i="1"/>
  <c r="AI194" i="1"/>
  <c r="AI198" i="1"/>
  <c r="AI202" i="1"/>
  <c r="AI206" i="1"/>
  <c r="AI210" i="1"/>
  <c r="AI214" i="1"/>
  <c r="AI218" i="1"/>
  <c r="AI222" i="1"/>
  <c r="AI226" i="1"/>
  <c r="AI230" i="1"/>
  <c r="AI234" i="1"/>
  <c r="AI238" i="1"/>
  <c r="AI242" i="1"/>
  <c r="AI246" i="1"/>
  <c r="AI250" i="1"/>
  <c r="AI254" i="1"/>
  <c r="AI258" i="1"/>
  <c r="AI262" i="1"/>
  <c r="AI266" i="1"/>
  <c r="AI270" i="1"/>
  <c r="AI274" i="1"/>
  <c r="AI278" i="1"/>
  <c r="AI282" i="1"/>
  <c r="AI286" i="1"/>
  <c r="AI290" i="1"/>
  <c r="AI294" i="1"/>
  <c r="AI298" i="1"/>
  <c r="AI302" i="1"/>
  <c r="AI306" i="1"/>
  <c r="AI310" i="1"/>
  <c r="AI314" i="1"/>
  <c r="AI318" i="1"/>
  <c r="AI322" i="1"/>
  <c r="AI326" i="1"/>
  <c r="AI330" i="1"/>
  <c r="AL7" i="1"/>
  <c r="AL11" i="1"/>
  <c r="Q93" i="1"/>
  <c r="Q178" i="1"/>
  <c r="Q263" i="1"/>
  <c r="T18" i="1"/>
  <c r="T82" i="1"/>
  <c r="T134" i="1"/>
  <c r="T172" i="1"/>
  <c r="T204" i="1"/>
  <c r="T236" i="1"/>
  <c r="T268" i="1"/>
  <c r="T300" i="1"/>
  <c r="T6" i="1"/>
  <c r="W38" i="1"/>
  <c r="W70" i="1"/>
  <c r="W102" i="1"/>
  <c r="W134" i="1"/>
  <c r="W166" i="1"/>
  <c r="W198" i="1"/>
  <c r="W230" i="1"/>
  <c r="W262" i="1"/>
  <c r="W285" i="1"/>
  <c r="W306" i="1"/>
  <c r="W323" i="1"/>
  <c r="Z13" i="1"/>
  <c r="Z29" i="1"/>
  <c r="Z45" i="1"/>
  <c r="Z61" i="1"/>
  <c r="Z77" i="1"/>
  <c r="Z93" i="1"/>
  <c r="Z109" i="1"/>
  <c r="Z125" i="1"/>
  <c r="Z141" i="1"/>
  <c r="Z157" i="1"/>
  <c r="Z173" i="1"/>
  <c r="Z189" i="1"/>
  <c r="Z205" i="1"/>
  <c r="Z221" i="1"/>
  <c r="Z237" i="1"/>
  <c r="Z253" i="1"/>
  <c r="Z269" i="1"/>
  <c r="Z285" i="1"/>
  <c r="Z301" i="1"/>
  <c r="Z314" i="1"/>
  <c r="Z325" i="1"/>
  <c r="AC10" i="1"/>
  <c r="AC20" i="1"/>
  <c r="AC31" i="1"/>
  <c r="AC42" i="1"/>
  <c r="AC52" i="1"/>
  <c r="AC63" i="1"/>
  <c r="AC74" i="1"/>
  <c r="AC84" i="1"/>
  <c r="AC95" i="1"/>
  <c r="AC106" i="1"/>
  <c r="AC116" i="1"/>
  <c r="AC127" i="1"/>
  <c r="AC138" i="1"/>
  <c r="AC148" i="1"/>
  <c r="AC159" i="1"/>
  <c r="AC170" i="1"/>
  <c r="AC180" i="1"/>
  <c r="AC191" i="1"/>
  <c r="AC202" i="1"/>
  <c r="AC212" i="1"/>
  <c r="AC223" i="1"/>
  <c r="AC234" i="1"/>
  <c r="AC244" i="1"/>
  <c r="AC255" i="1"/>
  <c r="AC266" i="1"/>
  <c r="AC276" i="1"/>
  <c r="AC287" i="1"/>
  <c r="AC298" i="1"/>
  <c r="AC308" i="1"/>
  <c r="AC319" i="1"/>
  <c r="AC330" i="1"/>
  <c r="AF14" i="1"/>
  <c r="AF25" i="1"/>
  <c r="AF36" i="1"/>
  <c r="AF46" i="1"/>
  <c r="AF57" i="1"/>
  <c r="AF68" i="1"/>
  <c r="AF78" i="1"/>
  <c r="AF89" i="1"/>
  <c r="AF100" i="1"/>
  <c r="AF110" i="1"/>
  <c r="AF121" i="1"/>
  <c r="AF132" i="1"/>
  <c r="AF142" i="1"/>
  <c r="AF153" i="1"/>
  <c r="AF164" i="1"/>
  <c r="AF174" i="1"/>
  <c r="AF185" i="1"/>
  <c r="AF194" i="1"/>
  <c r="AF202" i="1"/>
  <c r="AF210" i="1"/>
  <c r="AF218" i="1"/>
  <c r="AF226" i="1"/>
  <c r="AF234" i="1"/>
  <c r="AF242" i="1"/>
  <c r="AF250" i="1"/>
  <c r="AF258" i="1"/>
  <c r="AF266" i="1"/>
  <c r="AF274" i="1"/>
  <c r="AF282" i="1"/>
  <c r="AF290" i="1"/>
  <c r="AF298" i="1"/>
  <c r="AF306" i="1"/>
  <c r="AF314" i="1"/>
  <c r="AF322" i="1"/>
  <c r="AF330" i="1"/>
  <c r="AI12" i="1"/>
  <c r="AI20" i="1"/>
  <c r="AI28" i="1"/>
  <c r="AI36" i="1"/>
  <c r="AI44" i="1"/>
  <c r="AI52" i="1"/>
  <c r="AI60" i="1"/>
  <c r="AI68" i="1"/>
  <c r="AI76" i="1"/>
  <c r="AI84" i="1"/>
  <c r="AI92" i="1"/>
  <c r="AI100" i="1"/>
  <c r="AI108" i="1"/>
  <c r="AI116" i="1"/>
  <c r="AI124" i="1"/>
  <c r="AI132" i="1"/>
  <c r="AI140" i="1"/>
  <c r="AI148" i="1"/>
  <c r="AI156" i="1"/>
  <c r="AI164" i="1"/>
  <c r="AI172" i="1"/>
  <c r="AI180" i="1"/>
  <c r="AI188" i="1"/>
  <c r="AI196" i="1"/>
  <c r="AI204" i="1"/>
  <c r="AI212" i="1"/>
  <c r="AI220" i="1"/>
  <c r="AI228" i="1"/>
  <c r="AI236" i="1"/>
  <c r="AI244" i="1"/>
  <c r="AI252" i="1"/>
  <c r="AI260" i="1"/>
  <c r="AI268" i="1"/>
  <c r="AI276" i="1"/>
  <c r="AI284" i="1"/>
  <c r="AI292" i="1"/>
  <c r="AI300" i="1"/>
  <c r="AI308" i="1"/>
  <c r="AI316" i="1"/>
  <c r="AI324" i="1"/>
  <c r="AI6" i="1"/>
  <c r="AL13" i="1"/>
  <c r="AL19" i="1"/>
  <c r="AL24" i="1"/>
  <c r="AL29" i="1"/>
  <c r="AL35" i="1"/>
  <c r="AL40" i="1"/>
  <c r="AL45" i="1"/>
  <c r="AL51" i="1"/>
  <c r="AL56" i="1"/>
  <c r="AL61" i="1"/>
  <c r="AL67" i="1"/>
  <c r="AL72" i="1"/>
  <c r="AL77" i="1"/>
  <c r="AL83" i="1"/>
  <c r="AL88" i="1"/>
  <c r="AL93" i="1"/>
  <c r="AL99" i="1"/>
  <c r="AL104" i="1"/>
  <c r="AL109" i="1"/>
  <c r="AL115" i="1"/>
  <c r="AL120" i="1"/>
  <c r="AL125" i="1"/>
  <c r="AL131" i="1"/>
  <c r="AL136" i="1"/>
  <c r="AL141" i="1"/>
  <c r="AL147" i="1"/>
  <c r="AL152" i="1"/>
  <c r="AL157" i="1"/>
  <c r="AL163" i="1"/>
  <c r="AL167" i="1"/>
  <c r="AL171" i="1"/>
  <c r="AL175" i="1"/>
  <c r="AL179" i="1"/>
  <c r="AL183" i="1"/>
  <c r="AL187" i="1"/>
  <c r="AL191" i="1"/>
  <c r="AL195" i="1"/>
  <c r="AL199" i="1"/>
  <c r="AL203" i="1"/>
  <c r="AL207" i="1"/>
  <c r="AL211" i="1"/>
  <c r="AL215" i="1"/>
  <c r="AL219" i="1"/>
  <c r="AL223" i="1"/>
  <c r="AL227" i="1"/>
  <c r="AL231" i="1"/>
  <c r="AL235" i="1"/>
  <c r="AL239" i="1"/>
  <c r="AL243" i="1"/>
  <c r="AL247" i="1"/>
  <c r="AL251" i="1"/>
  <c r="AL255" i="1"/>
  <c r="AL259" i="1"/>
  <c r="AL263" i="1"/>
  <c r="AL267" i="1"/>
  <c r="AL271" i="1"/>
  <c r="AL275" i="1"/>
  <c r="AL279" i="1"/>
  <c r="AL283" i="1"/>
  <c r="AL287" i="1"/>
  <c r="AL291" i="1"/>
  <c r="AL295" i="1"/>
  <c r="AL299" i="1"/>
  <c r="AL303" i="1"/>
  <c r="AL307" i="1"/>
  <c r="AL311" i="1"/>
  <c r="AL315" i="1"/>
  <c r="AL319" i="1"/>
  <c r="AL323" i="1"/>
  <c r="AL327" i="1"/>
  <c r="AL331" i="1"/>
  <c r="Q21" i="1"/>
  <c r="Q121" i="1"/>
  <c r="Q206" i="1"/>
  <c r="Q291" i="1"/>
  <c r="T39" i="1"/>
  <c r="T103" i="1"/>
  <c r="T149" i="1"/>
  <c r="T183" i="1"/>
  <c r="T215" i="1"/>
  <c r="T247" i="1"/>
  <c r="T279" i="1"/>
  <c r="T311" i="1"/>
  <c r="W17" i="1"/>
  <c r="W49" i="1"/>
  <c r="W81" i="1"/>
  <c r="W113" i="1"/>
  <c r="W145" i="1"/>
  <c r="W177" i="1"/>
  <c r="W209" i="1"/>
  <c r="W241" i="1"/>
  <c r="W270" i="1"/>
  <c r="W292" i="1"/>
  <c r="W312" i="1"/>
  <c r="W328" i="1"/>
  <c r="Z18" i="1"/>
  <c r="Z34" i="1"/>
  <c r="Z50" i="1"/>
  <c r="Z66" i="1"/>
  <c r="Z82" i="1"/>
  <c r="Z98" i="1"/>
  <c r="Z114" i="1"/>
  <c r="Z130" i="1"/>
  <c r="Z146" i="1"/>
  <c r="Z162" i="1"/>
  <c r="Z178" i="1"/>
  <c r="Z194" i="1"/>
  <c r="Z210" i="1"/>
  <c r="Z226" i="1"/>
  <c r="Z242" i="1"/>
  <c r="Z258" i="1"/>
  <c r="Z274" i="1"/>
  <c r="Z290" i="1"/>
  <c r="Z306" i="1"/>
  <c r="Z318" i="1"/>
  <c r="Z329" i="1"/>
  <c r="AC14" i="1"/>
  <c r="AC24" i="1"/>
  <c r="AC35" i="1"/>
  <c r="AC46" i="1"/>
  <c r="AC56" i="1"/>
  <c r="AC67" i="1"/>
  <c r="AC78" i="1"/>
  <c r="AC88" i="1"/>
  <c r="AC99" i="1"/>
  <c r="AC110" i="1"/>
  <c r="AC120" i="1"/>
  <c r="AC131" i="1"/>
  <c r="AC142" i="1"/>
  <c r="AC152" i="1"/>
  <c r="AC163" i="1"/>
  <c r="AC174" i="1"/>
  <c r="AC184" i="1"/>
  <c r="AC195" i="1"/>
  <c r="AC206" i="1"/>
  <c r="AC216" i="1"/>
  <c r="AC227" i="1"/>
  <c r="AC238" i="1"/>
  <c r="AC248" i="1"/>
  <c r="AC259" i="1"/>
  <c r="AC270" i="1"/>
  <c r="AC280" i="1"/>
  <c r="AC291" i="1"/>
  <c r="AC302" i="1"/>
  <c r="AC312" i="1"/>
  <c r="AC323" i="1"/>
  <c r="AF8" i="1"/>
  <c r="AF18" i="1"/>
  <c r="AF29" i="1"/>
  <c r="AF40" i="1"/>
  <c r="AF50" i="1"/>
  <c r="AF61" i="1"/>
  <c r="AF72" i="1"/>
  <c r="AF82" i="1"/>
  <c r="AF93" i="1"/>
  <c r="AF104" i="1"/>
  <c r="AF114" i="1"/>
  <c r="AF125" i="1"/>
  <c r="AF136" i="1"/>
  <c r="AF146" i="1"/>
  <c r="AF157" i="1"/>
  <c r="AF168" i="1"/>
  <c r="AF178" i="1"/>
  <c r="AF189" i="1"/>
  <c r="AF197" i="1"/>
  <c r="AF205" i="1"/>
  <c r="AF213" i="1"/>
  <c r="AF221" i="1"/>
  <c r="AF229" i="1"/>
  <c r="AF237" i="1"/>
  <c r="AF245" i="1"/>
  <c r="AF253" i="1"/>
  <c r="AF261" i="1"/>
  <c r="AF269" i="1"/>
  <c r="AF277" i="1"/>
  <c r="AF285" i="1"/>
  <c r="AF293" i="1"/>
  <c r="AF301" i="1"/>
  <c r="AF309" i="1"/>
  <c r="AF317" i="1"/>
  <c r="AF325" i="1"/>
  <c r="AI7" i="1"/>
  <c r="AI15" i="1"/>
  <c r="AI23" i="1"/>
  <c r="AI31" i="1"/>
  <c r="AI39" i="1"/>
  <c r="AI47" i="1"/>
  <c r="AI55" i="1"/>
  <c r="AI63" i="1"/>
  <c r="AI71" i="1"/>
  <c r="AI79" i="1"/>
  <c r="AI87" i="1"/>
  <c r="AI95" i="1"/>
  <c r="AI103" i="1"/>
  <c r="AI111" i="1"/>
  <c r="AI119" i="1"/>
  <c r="AI127" i="1"/>
  <c r="AI135" i="1"/>
  <c r="AI143" i="1"/>
  <c r="M13" i="3" s="1"/>
  <c r="R18" i="3" s="1"/>
  <c r="AI151" i="1"/>
  <c r="AI159" i="1"/>
  <c r="AI167" i="1"/>
  <c r="AI175" i="1"/>
  <c r="AI183" i="1"/>
  <c r="AI191" i="1"/>
  <c r="AI199" i="1"/>
  <c r="AI207" i="1"/>
  <c r="AI215" i="1"/>
  <c r="AI223" i="1"/>
  <c r="AI231" i="1"/>
  <c r="AI239" i="1"/>
  <c r="AI247" i="1"/>
  <c r="AI255" i="1"/>
  <c r="AI263" i="1"/>
  <c r="AI271" i="1"/>
  <c r="AI279" i="1"/>
  <c r="AI287" i="1"/>
  <c r="AI295" i="1"/>
  <c r="AI303" i="1"/>
  <c r="AI311" i="1"/>
  <c r="AI319" i="1"/>
  <c r="AI327" i="1"/>
  <c r="AL8" i="1"/>
  <c r="AL15" i="1"/>
  <c r="AL20" i="1"/>
  <c r="AL25" i="1"/>
  <c r="AL31" i="1"/>
  <c r="AL36" i="1"/>
  <c r="AL41" i="1"/>
  <c r="AL47" i="1"/>
  <c r="AL52" i="1"/>
  <c r="AL57" i="1"/>
  <c r="AL63" i="1"/>
  <c r="AL68" i="1"/>
  <c r="AL73" i="1"/>
  <c r="AL79" i="1"/>
  <c r="AL84" i="1"/>
  <c r="AL89" i="1"/>
  <c r="AL95" i="1"/>
  <c r="AL100" i="1"/>
  <c r="AL105" i="1"/>
  <c r="AL111" i="1"/>
  <c r="AL116" i="1"/>
  <c r="AL121" i="1"/>
  <c r="AL127" i="1"/>
  <c r="AL132" i="1"/>
  <c r="AL137" i="1"/>
  <c r="AL143" i="1"/>
  <c r="N13" i="3" s="1"/>
  <c r="R19" i="3" s="1"/>
  <c r="AL148" i="1"/>
  <c r="AL153" i="1"/>
  <c r="AL159" i="1"/>
  <c r="AL164" i="1"/>
  <c r="AL168" i="1"/>
  <c r="AL172" i="1"/>
  <c r="AL176" i="1"/>
  <c r="AL180" i="1"/>
  <c r="AL184" i="1"/>
  <c r="AL188" i="1"/>
  <c r="AL192" i="1"/>
  <c r="AL196" i="1"/>
  <c r="AL200" i="1"/>
  <c r="AL204" i="1"/>
  <c r="AL208" i="1"/>
  <c r="AL212" i="1"/>
  <c r="AL216" i="1"/>
  <c r="AL220" i="1"/>
  <c r="AL224" i="1"/>
  <c r="AL228" i="1"/>
  <c r="AL232" i="1"/>
  <c r="AL236" i="1"/>
  <c r="AL240" i="1"/>
  <c r="AL244" i="1"/>
  <c r="AL248" i="1"/>
  <c r="AL252" i="1"/>
  <c r="AL256" i="1"/>
  <c r="AL260" i="1"/>
  <c r="AL264" i="1"/>
  <c r="AL268" i="1"/>
  <c r="AL272" i="1"/>
  <c r="AL276" i="1"/>
  <c r="AL280" i="1"/>
  <c r="AL284" i="1"/>
  <c r="AL288" i="1"/>
  <c r="AL292" i="1"/>
  <c r="AL296" i="1"/>
  <c r="AL300" i="1"/>
  <c r="AL304" i="1"/>
  <c r="AL308" i="1"/>
  <c r="AL312" i="1"/>
  <c r="AL316" i="1"/>
  <c r="AL320" i="1"/>
  <c r="AL324" i="1"/>
  <c r="AL328" i="1"/>
  <c r="AO6" i="1"/>
  <c r="Q42" i="1"/>
  <c r="Q135" i="1"/>
  <c r="Q221" i="1"/>
  <c r="Q306" i="1"/>
  <c r="T50" i="1"/>
  <c r="T113" i="1"/>
  <c r="T155" i="1"/>
  <c r="T188" i="1"/>
  <c r="T220" i="1"/>
  <c r="T252" i="1"/>
  <c r="T284" i="1"/>
  <c r="T316" i="1"/>
  <c r="W22" i="1"/>
  <c r="W54" i="1"/>
  <c r="W86" i="1"/>
  <c r="W118" i="1"/>
  <c r="W150" i="1"/>
  <c r="W182" i="1"/>
  <c r="W214" i="1"/>
  <c r="W246" i="1"/>
  <c r="W274" i="1"/>
  <c r="W296" i="1"/>
  <c r="W315" i="1"/>
  <c r="W331" i="1"/>
  <c r="Z21" i="1"/>
  <c r="Z37" i="1"/>
  <c r="Z53" i="1"/>
  <c r="Z69" i="1"/>
  <c r="Z85" i="1"/>
  <c r="Z101" i="1"/>
  <c r="Z117" i="1"/>
  <c r="Z133" i="1"/>
  <c r="Z149" i="1"/>
  <c r="Z165" i="1"/>
  <c r="Z181" i="1"/>
  <c r="Z197" i="1"/>
  <c r="Z213" i="1"/>
  <c r="Z229" i="1"/>
  <c r="Z245" i="1"/>
  <c r="Z261" i="1"/>
  <c r="Z277" i="1"/>
  <c r="Z293" i="1"/>
  <c r="Z309" i="1"/>
  <c r="Z320" i="1"/>
  <c r="Z330" i="1"/>
  <c r="AC15" i="1"/>
  <c r="AC26" i="1"/>
  <c r="AC36" i="1"/>
  <c r="AC47" i="1"/>
  <c r="AC58" i="1"/>
  <c r="AC68" i="1"/>
  <c r="AC79" i="1"/>
  <c r="AC90" i="1"/>
  <c r="AC100" i="1"/>
  <c r="AC111" i="1"/>
  <c r="AC122" i="1"/>
  <c r="AC132" i="1"/>
  <c r="AC143" i="1"/>
  <c r="K13" i="3" s="1"/>
  <c r="R16" i="3" s="1"/>
  <c r="AC154" i="1"/>
  <c r="AC164" i="1"/>
  <c r="AC175" i="1"/>
  <c r="AC186" i="1"/>
  <c r="AC196" i="1"/>
  <c r="AC207" i="1"/>
  <c r="AC218" i="1"/>
  <c r="AC228" i="1"/>
  <c r="AC239" i="1"/>
  <c r="AC250" i="1"/>
  <c r="AC260" i="1"/>
  <c r="AC271" i="1"/>
  <c r="AC282" i="1"/>
  <c r="AC292" i="1"/>
  <c r="AC303" i="1"/>
  <c r="AC314" i="1"/>
  <c r="AC324" i="1"/>
  <c r="AF9" i="1"/>
  <c r="AF20" i="1"/>
  <c r="AF30" i="1"/>
  <c r="AF41" i="1"/>
  <c r="AF52" i="1"/>
  <c r="AF62" i="1"/>
  <c r="AF73" i="1"/>
  <c r="AF84" i="1"/>
  <c r="AF94" i="1"/>
  <c r="Q78" i="1"/>
  <c r="Q163" i="1"/>
  <c r="Q249" i="1"/>
  <c r="T7" i="1"/>
  <c r="T71" i="1"/>
  <c r="T127" i="1"/>
  <c r="T167" i="1"/>
  <c r="T199" i="1"/>
  <c r="T231" i="1"/>
  <c r="T263" i="1"/>
  <c r="T295" i="1"/>
  <c r="T327" i="1"/>
  <c r="W33" i="1"/>
  <c r="W65" i="1"/>
  <c r="W97" i="1"/>
  <c r="W129" i="1"/>
  <c r="W161" i="1"/>
  <c r="W193" i="1"/>
  <c r="W225" i="1"/>
  <c r="W257" i="1"/>
  <c r="W281" i="1"/>
  <c r="W302" i="1"/>
  <c r="W320" i="1"/>
  <c r="Z10" i="1"/>
  <c r="Z26" i="1"/>
  <c r="Z42" i="1"/>
  <c r="Z58" i="1"/>
  <c r="Z74" i="1"/>
  <c r="Z106" i="1"/>
  <c r="Z170" i="1"/>
  <c r="Z234" i="1"/>
  <c r="Z298" i="1"/>
  <c r="AC19" i="1"/>
  <c r="AC62" i="1"/>
  <c r="AC104" i="1"/>
  <c r="AC147" i="1"/>
  <c r="AC190" i="1"/>
  <c r="AC232" i="1"/>
  <c r="AC275" i="1"/>
  <c r="AC318" i="1"/>
  <c r="AF34" i="1"/>
  <c r="AF77" i="1"/>
  <c r="AF109" i="1"/>
  <c r="AF130" i="1"/>
  <c r="AF152" i="1"/>
  <c r="AF173" i="1"/>
  <c r="AF193" i="1"/>
  <c r="AF209" i="1"/>
  <c r="AF225" i="1"/>
  <c r="AF241" i="1"/>
  <c r="AF257" i="1"/>
  <c r="AF273" i="1"/>
  <c r="AF289" i="1"/>
  <c r="AF305" i="1"/>
  <c r="AF321" i="1"/>
  <c r="AI11" i="1"/>
  <c r="AI27" i="1"/>
  <c r="AI43" i="1"/>
  <c r="AI59" i="1"/>
  <c r="AI75" i="1"/>
  <c r="AI91" i="1"/>
  <c r="AI107" i="1"/>
  <c r="AI123" i="1"/>
  <c r="AI139" i="1"/>
  <c r="AI155" i="1"/>
  <c r="AI171" i="1"/>
  <c r="AI187" i="1"/>
  <c r="AI203" i="1"/>
  <c r="AI219" i="1"/>
  <c r="AI235" i="1"/>
  <c r="AI251" i="1"/>
  <c r="AI267" i="1"/>
  <c r="AI283" i="1"/>
  <c r="AI299" i="1"/>
  <c r="AI315" i="1"/>
  <c r="AI331" i="1"/>
  <c r="AL17" i="1"/>
  <c r="AL28" i="1"/>
  <c r="AL39" i="1"/>
  <c r="AL49" i="1"/>
  <c r="AL60" i="1"/>
  <c r="AL71" i="1"/>
  <c r="AL81" i="1"/>
  <c r="AL92" i="1"/>
  <c r="AL103" i="1"/>
  <c r="AL113" i="1"/>
  <c r="AL124" i="1"/>
  <c r="AL135" i="1"/>
  <c r="AL145" i="1"/>
  <c r="AL156" i="1"/>
  <c r="AL166" i="1"/>
  <c r="AL174" i="1"/>
  <c r="AL182" i="1"/>
  <c r="AL190" i="1"/>
  <c r="AL198" i="1"/>
  <c r="AL206" i="1"/>
  <c r="AL214" i="1"/>
  <c r="AL222" i="1"/>
  <c r="AL230" i="1"/>
  <c r="AL238" i="1"/>
  <c r="AL246" i="1"/>
  <c r="AL254" i="1"/>
  <c r="AL262" i="1"/>
  <c r="AL270" i="1"/>
  <c r="AL278" i="1"/>
  <c r="AL286" i="1"/>
  <c r="AL294" i="1"/>
  <c r="AL302" i="1"/>
  <c r="AL310" i="1"/>
  <c r="AL318" i="1"/>
  <c r="AL326" i="1"/>
  <c r="Z122" i="1"/>
  <c r="Z186" i="1"/>
  <c r="Z250" i="1"/>
  <c r="Z313" i="1"/>
  <c r="AC30" i="1"/>
  <c r="AC72" i="1"/>
  <c r="AC115" i="1"/>
  <c r="AC158" i="1"/>
  <c r="AC200" i="1"/>
  <c r="AC243" i="1"/>
  <c r="AC286" i="1"/>
  <c r="AC328" i="1"/>
  <c r="AF45" i="1"/>
  <c r="AF88" i="1"/>
  <c r="AF116" i="1"/>
  <c r="AF137" i="1"/>
  <c r="AF158" i="1"/>
  <c r="AF180" i="1"/>
  <c r="AF198" i="1"/>
  <c r="AF214" i="1"/>
  <c r="AF230" i="1"/>
  <c r="AF246" i="1"/>
  <c r="AF262" i="1"/>
  <c r="AF278" i="1"/>
  <c r="AF294" i="1"/>
  <c r="AF310" i="1"/>
  <c r="AF326" i="1"/>
  <c r="AI16" i="1"/>
  <c r="AI32" i="1"/>
  <c r="AI48" i="1"/>
  <c r="AI64" i="1"/>
  <c r="AI80" i="1"/>
  <c r="AI96" i="1"/>
  <c r="AI112" i="1"/>
  <c r="AI128" i="1"/>
  <c r="AI144" i="1"/>
  <c r="AI160" i="1"/>
  <c r="AI176" i="1"/>
  <c r="AI192" i="1"/>
  <c r="AI208" i="1"/>
  <c r="AI224" i="1"/>
  <c r="AI240" i="1"/>
  <c r="AI256" i="1"/>
  <c r="AI272" i="1"/>
  <c r="AI288" i="1"/>
  <c r="AI304" i="1"/>
  <c r="AI320" i="1"/>
  <c r="AL9" i="1"/>
  <c r="AL21" i="1"/>
  <c r="AL32" i="1"/>
  <c r="AL43" i="1"/>
  <c r="AL53" i="1"/>
  <c r="AL64" i="1"/>
  <c r="AL75" i="1"/>
  <c r="AL85" i="1"/>
  <c r="AL96" i="1"/>
  <c r="AL107" i="1"/>
  <c r="AL117" i="1"/>
  <c r="AL128" i="1"/>
  <c r="AL139" i="1"/>
  <c r="AL149" i="1"/>
  <c r="AL160" i="1"/>
  <c r="AL169" i="1"/>
  <c r="AL177" i="1"/>
  <c r="AL185" i="1"/>
  <c r="AL193" i="1"/>
  <c r="AL201" i="1"/>
  <c r="AL209" i="1"/>
  <c r="AL217" i="1"/>
  <c r="AL225" i="1"/>
  <c r="AL233" i="1"/>
  <c r="AL241" i="1"/>
  <c r="AL249" i="1"/>
  <c r="AL257" i="1"/>
  <c r="AL265" i="1"/>
  <c r="AL273" i="1"/>
  <c r="AL281" i="1"/>
  <c r="AL289" i="1"/>
  <c r="AL297" i="1"/>
  <c r="AL305" i="1"/>
  <c r="AL313" i="1"/>
  <c r="AL321" i="1"/>
  <c r="AL329" i="1"/>
  <c r="Z138" i="1"/>
  <c r="Z202" i="1"/>
  <c r="Z266" i="1"/>
  <c r="Z324" i="1"/>
  <c r="AC40" i="1"/>
  <c r="AC83" i="1"/>
  <c r="AC126" i="1"/>
  <c r="AC168" i="1"/>
  <c r="AC211" i="1"/>
  <c r="AC254" i="1"/>
  <c r="AC296" i="1"/>
  <c r="AF13" i="1"/>
  <c r="AF56" i="1"/>
  <c r="AF98" i="1"/>
  <c r="AF120" i="1"/>
  <c r="AF141" i="1"/>
  <c r="AF162" i="1"/>
  <c r="AF184" i="1"/>
  <c r="AF201" i="1"/>
  <c r="AF217" i="1"/>
  <c r="AF233" i="1"/>
  <c r="AF249" i="1"/>
  <c r="AF265" i="1"/>
  <c r="AF281" i="1"/>
  <c r="AF297" i="1"/>
  <c r="AF313" i="1"/>
  <c r="AF329" i="1"/>
  <c r="AI19" i="1"/>
  <c r="AI35" i="1"/>
  <c r="AI51" i="1"/>
  <c r="AI67" i="1"/>
  <c r="AI83" i="1"/>
  <c r="AI99" i="1"/>
  <c r="AI115" i="1"/>
  <c r="AI131" i="1"/>
  <c r="AI147" i="1"/>
  <c r="AI163" i="1"/>
  <c r="AI179" i="1"/>
  <c r="AI195" i="1"/>
  <c r="AI211" i="1"/>
  <c r="AI227" i="1"/>
  <c r="AI243" i="1"/>
  <c r="AI259" i="1"/>
  <c r="AI275" i="1"/>
  <c r="AI291" i="1"/>
  <c r="AI307" i="1"/>
  <c r="AI323" i="1"/>
  <c r="AL12" i="1"/>
  <c r="AL23" i="1"/>
  <c r="AL33" i="1"/>
  <c r="AL44" i="1"/>
  <c r="AL55" i="1"/>
  <c r="AL65" i="1"/>
  <c r="AL76" i="1"/>
  <c r="AL87" i="1"/>
  <c r="AL97" i="1"/>
  <c r="AL108" i="1"/>
  <c r="AL119" i="1"/>
  <c r="AL129" i="1"/>
  <c r="AL140" i="1"/>
  <c r="AL151" i="1"/>
  <c r="AL161" i="1"/>
  <c r="AL170" i="1"/>
  <c r="AL178" i="1"/>
  <c r="AL186" i="1"/>
  <c r="AL194" i="1"/>
  <c r="AL202" i="1"/>
  <c r="AL210" i="1"/>
  <c r="AL218" i="1"/>
  <c r="AL226" i="1"/>
  <c r="AL234" i="1"/>
  <c r="AL242" i="1"/>
  <c r="AL250" i="1"/>
  <c r="AL258" i="1"/>
  <c r="AL266" i="1"/>
  <c r="AL274" i="1"/>
  <c r="AL282" i="1"/>
  <c r="AL290" i="1"/>
  <c r="AL298" i="1"/>
  <c r="AL306" i="1"/>
  <c r="AL314" i="1"/>
  <c r="AL322" i="1"/>
  <c r="AL330" i="1"/>
  <c r="AI328" i="1"/>
  <c r="AI312" i="1"/>
  <c r="AI296" i="1"/>
  <c r="AI280" i="1"/>
  <c r="AC264" i="1"/>
  <c r="AI264" i="1"/>
  <c r="AI248" i="1"/>
  <c r="AI232" i="1"/>
  <c r="AI216" i="1"/>
  <c r="AI200" i="1"/>
  <c r="AI184" i="1"/>
  <c r="AI168" i="1"/>
  <c r="AI152" i="1"/>
  <c r="AF148" i="1"/>
  <c r="AL144" i="1"/>
  <c r="AC136" i="1"/>
  <c r="AI136" i="1"/>
  <c r="AI120" i="1"/>
  <c r="AL112" i="1"/>
  <c r="AI104" i="1"/>
  <c r="AI88" i="1"/>
  <c r="AL80" i="1"/>
  <c r="AI72" i="1"/>
  <c r="AI56" i="1"/>
  <c r="AL48" i="1"/>
  <c r="AI40" i="1"/>
  <c r="AF24" i="1"/>
  <c r="AI24" i="1"/>
  <c r="AL16" i="1"/>
  <c r="AC8" i="1"/>
  <c r="AI8" i="1"/>
  <c r="AG7" i="4"/>
  <c r="AG9" i="4"/>
  <c r="AG11" i="4"/>
  <c r="AG15" i="4"/>
  <c r="AG17" i="4"/>
  <c r="AG19" i="4"/>
  <c r="AG21" i="4"/>
  <c r="AG23" i="4"/>
  <c r="AG25" i="4"/>
  <c r="AG29" i="4"/>
  <c r="AG31" i="4"/>
  <c r="AG33" i="4"/>
  <c r="AG35" i="4"/>
  <c r="AG37" i="4"/>
  <c r="AG39" i="4"/>
  <c r="AG43" i="4"/>
  <c r="AG45" i="4"/>
  <c r="AG47" i="4"/>
  <c r="AG49" i="4"/>
  <c r="AG51" i="4"/>
  <c r="AG53" i="4"/>
  <c r="AG57" i="4"/>
  <c r="AG59" i="4"/>
  <c r="AG61" i="4"/>
  <c r="AG63" i="4"/>
  <c r="AG65" i="4"/>
  <c r="AG69" i="4"/>
  <c r="AG71" i="4"/>
  <c r="AG73" i="4"/>
  <c r="AG75" i="4"/>
  <c r="AG77" i="4"/>
  <c r="AG81" i="4"/>
  <c r="AG83" i="4"/>
  <c r="AG85" i="4"/>
  <c r="AG87" i="4"/>
  <c r="AG89" i="4"/>
  <c r="AG93" i="4"/>
  <c r="AG95" i="4"/>
  <c r="AG97" i="4"/>
  <c r="AG99" i="4"/>
  <c r="AG101" i="4"/>
  <c r="AG105" i="4"/>
  <c r="AG107" i="4"/>
  <c r="AG109" i="4"/>
  <c r="AG111" i="4"/>
  <c r="AG115" i="4"/>
  <c r="AG117" i="4"/>
  <c r="AG119" i="4"/>
  <c r="AG121" i="4"/>
  <c r="AG125" i="4"/>
  <c r="AG127" i="4"/>
  <c r="AG129" i="4"/>
  <c r="AG131" i="4"/>
  <c r="AG135" i="4"/>
  <c r="AG137" i="4"/>
  <c r="AG139" i="4"/>
  <c r="AG141" i="4"/>
  <c r="AG143" i="4"/>
  <c r="AG147" i="4"/>
  <c r="AG149" i="4"/>
  <c r="AG151" i="4"/>
  <c r="AG153" i="4"/>
  <c r="AG155" i="4"/>
  <c r="AG157" i="4"/>
  <c r="AG161" i="4"/>
  <c r="AG163" i="4"/>
  <c r="AG165" i="4"/>
  <c r="AG167" i="4"/>
  <c r="AG169" i="4"/>
  <c r="AG173" i="4"/>
  <c r="AG175" i="4"/>
  <c r="AG177" i="4"/>
  <c r="AG179" i="4"/>
  <c r="AG181" i="4"/>
  <c r="AG183" i="4"/>
  <c r="AG185" i="4"/>
  <c r="AG187" i="4"/>
  <c r="AG189" i="4"/>
  <c r="AG191" i="4"/>
  <c r="AG193" i="4"/>
  <c r="AG195" i="4"/>
  <c r="AG197" i="4"/>
  <c r="AG199" i="4"/>
  <c r="AG201" i="4"/>
  <c r="AG203" i="4"/>
  <c r="AG205" i="4"/>
  <c r="AG207" i="4"/>
  <c r="AG209" i="4"/>
  <c r="AG211" i="4"/>
  <c r="AG213" i="4"/>
  <c r="AG215" i="4"/>
  <c r="AG217" i="4"/>
  <c r="AG219" i="4"/>
  <c r="AG221" i="4"/>
  <c r="AG223" i="4"/>
  <c r="AG225" i="4"/>
  <c r="AG227" i="4"/>
  <c r="AG229" i="4"/>
  <c r="AG231" i="4"/>
  <c r="AG233" i="4"/>
  <c r="AG235" i="4"/>
  <c r="AG237" i="4"/>
  <c r="AG239" i="4"/>
  <c r="AG241" i="4"/>
  <c r="AG243" i="4"/>
  <c r="AG245" i="4"/>
  <c r="AG247" i="4"/>
  <c r="AG249" i="4"/>
  <c r="AG251" i="4"/>
  <c r="AG253" i="4"/>
  <c r="AG255" i="4"/>
  <c r="AG257" i="4"/>
  <c r="AG259" i="4"/>
  <c r="AG261" i="4"/>
  <c r="AG263" i="4"/>
  <c r="AG265" i="4"/>
  <c r="AG267" i="4"/>
  <c r="AG269" i="4"/>
  <c r="AG271" i="4"/>
  <c r="AG273" i="4"/>
  <c r="AG275" i="4"/>
  <c r="AG277" i="4"/>
  <c r="AG279" i="4"/>
  <c r="AG281" i="4"/>
  <c r="AG283" i="4"/>
  <c r="AG285" i="4"/>
  <c r="AG287" i="4"/>
  <c r="AG289" i="4"/>
  <c r="AG291" i="4"/>
  <c r="AG293" i="4"/>
  <c r="AG295" i="4"/>
  <c r="AG297" i="4"/>
  <c r="AG299" i="4"/>
  <c r="AG301" i="4"/>
  <c r="AG303" i="4"/>
  <c r="AG305" i="4"/>
  <c r="AG307" i="4"/>
  <c r="AG309" i="4"/>
  <c r="AG311" i="4"/>
  <c r="AG313" i="4"/>
  <c r="AG315" i="4"/>
  <c r="AG317" i="4"/>
  <c r="AG319" i="4"/>
  <c r="AG321" i="4"/>
  <c r="AG323" i="4"/>
  <c r="AG325" i="4"/>
  <c r="AG327" i="4"/>
  <c r="AG329" i="4"/>
  <c r="AD350" i="4"/>
  <c r="Z349" i="4"/>
  <c r="X351" i="4"/>
  <c r="V353" i="4"/>
  <c r="R349" i="4"/>
  <c r="AG329" i="5"/>
  <c r="AG327" i="5"/>
  <c r="AG196" i="4"/>
  <c r="AG198" i="4"/>
  <c r="AG200" i="4"/>
  <c r="AG202" i="4"/>
  <c r="AG204" i="4"/>
  <c r="AG206" i="4"/>
  <c r="AG208" i="4"/>
  <c r="AG210" i="4"/>
  <c r="AG212" i="4"/>
  <c r="AG214" i="4"/>
  <c r="AG216" i="4"/>
  <c r="AG218" i="4"/>
  <c r="AG220" i="4"/>
  <c r="AG222" i="4"/>
  <c r="AG224" i="4"/>
  <c r="AG226" i="4"/>
  <c r="AG228" i="4"/>
  <c r="AG230" i="4"/>
  <c r="AG232" i="4"/>
  <c r="AG234" i="4"/>
  <c r="AG236" i="4"/>
  <c r="AG238" i="4"/>
  <c r="AG240" i="4"/>
  <c r="AG242" i="4"/>
  <c r="AG244" i="4"/>
  <c r="AG246" i="4"/>
  <c r="AG248" i="4"/>
  <c r="AG250" i="4"/>
  <c r="AG252" i="4"/>
  <c r="AG254" i="4"/>
  <c r="AG256" i="4"/>
  <c r="AG258" i="4"/>
  <c r="AG260" i="4"/>
  <c r="AG262" i="4"/>
  <c r="AG264" i="4"/>
  <c r="AG266" i="4"/>
  <c r="AG268" i="4"/>
  <c r="AG270" i="4"/>
  <c r="AG272" i="4"/>
  <c r="AG274" i="4"/>
  <c r="AG276" i="4"/>
  <c r="AG278" i="4"/>
  <c r="AG280" i="4"/>
  <c r="AG282" i="4"/>
  <c r="AG284" i="4"/>
  <c r="AG286" i="4"/>
  <c r="AG288" i="4"/>
  <c r="AG290" i="4"/>
  <c r="AG292" i="4"/>
  <c r="AG294" i="4"/>
  <c r="AG296" i="4"/>
  <c r="AG298" i="4"/>
  <c r="AG300" i="4"/>
  <c r="AG302" i="4"/>
  <c r="AG304" i="4"/>
  <c r="AG306" i="4"/>
  <c r="AG308" i="4"/>
  <c r="AG310" i="4"/>
  <c r="AG312" i="4"/>
  <c r="AG314" i="4"/>
  <c r="AG316" i="4"/>
  <c r="AG318" i="4"/>
  <c r="AG320" i="4"/>
  <c r="AG322" i="4"/>
  <c r="AG324" i="4"/>
  <c r="AG326" i="4"/>
  <c r="AG328" i="4"/>
  <c r="AF356" i="5"/>
  <c r="AC349" i="5"/>
  <c r="AG8" i="5"/>
  <c r="AG10" i="5"/>
  <c r="AG12" i="5"/>
  <c r="AG14" i="5"/>
  <c r="AG16" i="5"/>
  <c r="AG20" i="5"/>
  <c r="AG22" i="5"/>
  <c r="AG24" i="5"/>
  <c r="AG26" i="5"/>
  <c r="AG28" i="5"/>
  <c r="AG30" i="5"/>
  <c r="AG34" i="5"/>
  <c r="AG36" i="5"/>
  <c r="AG38" i="5"/>
  <c r="AG40" i="5"/>
  <c r="AG42" i="5"/>
  <c r="AG44" i="5"/>
  <c r="AG48" i="5"/>
  <c r="AG50" i="5"/>
  <c r="AG52" i="5"/>
  <c r="AG54" i="5"/>
  <c r="AG56" i="5"/>
  <c r="AG58" i="5"/>
  <c r="AG62" i="5"/>
  <c r="AG64" i="5"/>
  <c r="AG66" i="5"/>
  <c r="AG68" i="5"/>
  <c r="AG70" i="5"/>
  <c r="AG72" i="5"/>
  <c r="AG76" i="5"/>
  <c r="AG78" i="5"/>
  <c r="AG80" i="5"/>
  <c r="AG82" i="5"/>
  <c r="AG84" i="5"/>
  <c r="AG86" i="5"/>
  <c r="AG90" i="5"/>
  <c r="AG92" i="5"/>
  <c r="AG94" i="5"/>
  <c r="AG96" i="5"/>
  <c r="AG98" i="5"/>
  <c r="AG100" i="5"/>
  <c r="AG102" i="5"/>
  <c r="AG104" i="5"/>
  <c r="AG106" i="5"/>
  <c r="AG108" i="5"/>
  <c r="AG110" i="5"/>
  <c r="AG112" i="5"/>
  <c r="AG114" i="5"/>
  <c r="AG116" i="5"/>
  <c r="AG118" i="5"/>
  <c r="AG120" i="5"/>
  <c r="AG122" i="5"/>
  <c r="AG124" i="5"/>
  <c r="AG126" i="5"/>
  <c r="AG128" i="5"/>
  <c r="AG130" i="5"/>
  <c r="AG132" i="5"/>
  <c r="AG134" i="5"/>
  <c r="AG136" i="5"/>
  <c r="AG138" i="5"/>
  <c r="AG140" i="5"/>
  <c r="AG142" i="5"/>
  <c r="AG144" i="5"/>
  <c r="AG146" i="5"/>
  <c r="AG148" i="5"/>
  <c r="AG150" i="5"/>
  <c r="AG152" i="5"/>
  <c r="AG154" i="5"/>
  <c r="AG156" i="5"/>
  <c r="AG158" i="5"/>
  <c r="AG160" i="5"/>
  <c r="AG162" i="5"/>
  <c r="AG164" i="5"/>
  <c r="AG166" i="5"/>
  <c r="AG168" i="5"/>
  <c r="AG170" i="5"/>
  <c r="AG172" i="5"/>
  <c r="AG174" i="5"/>
  <c r="AG176" i="5"/>
  <c r="AG178" i="5"/>
  <c r="AG180" i="5"/>
  <c r="AG182" i="5"/>
  <c r="AG184" i="5"/>
  <c r="AG186" i="5"/>
  <c r="AG188" i="5"/>
  <c r="AG190" i="5"/>
  <c r="AG192" i="5"/>
  <c r="AG194" i="5"/>
  <c r="AG196" i="5"/>
  <c r="AG198" i="5"/>
  <c r="AG200" i="5"/>
  <c r="AG202" i="5"/>
  <c r="AG204" i="5"/>
  <c r="AG206" i="5"/>
  <c r="AG208" i="5"/>
  <c r="AG210" i="5"/>
  <c r="AG212" i="5"/>
  <c r="AG214" i="5"/>
  <c r="AG216" i="5"/>
  <c r="AG218" i="5"/>
  <c r="AG220" i="5"/>
  <c r="AG222" i="5"/>
  <c r="AG224" i="5"/>
  <c r="AG226" i="5"/>
  <c r="AG228" i="5"/>
  <c r="AG230" i="5"/>
  <c r="AG232" i="5"/>
  <c r="AG234" i="5"/>
  <c r="AG236" i="5"/>
  <c r="AG238" i="5"/>
  <c r="AG240" i="5"/>
  <c r="AG242" i="5"/>
  <c r="AG244" i="5"/>
  <c r="AG246" i="5"/>
  <c r="AG248" i="5"/>
  <c r="AG250" i="5"/>
  <c r="AG252" i="5"/>
  <c r="AG254" i="5"/>
  <c r="AG256" i="5"/>
  <c r="AG258" i="5"/>
  <c r="AG260" i="5"/>
  <c r="AG262" i="5"/>
  <c r="AG264" i="5"/>
  <c r="AG266" i="5"/>
  <c r="AG268" i="5"/>
  <c r="AG270" i="5"/>
  <c r="AG272" i="5"/>
  <c r="AG274" i="5"/>
  <c r="AG276" i="5"/>
  <c r="AG278" i="5"/>
  <c r="AG280" i="5"/>
  <c r="AG282" i="5"/>
  <c r="AG284" i="5"/>
  <c r="AG286" i="5"/>
  <c r="AG288" i="5"/>
  <c r="AG290" i="5"/>
  <c r="AG292" i="5"/>
  <c r="AG294" i="5"/>
  <c r="AG296" i="5"/>
  <c r="AG298" i="5"/>
  <c r="AG300" i="5"/>
  <c r="AG302" i="5"/>
  <c r="AG304" i="5"/>
  <c r="AG306" i="5"/>
  <c r="AG308" i="5"/>
  <c r="AG310" i="5"/>
  <c r="AG312" i="5"/>
  <c r="AG314" i="5"/>
  <c r="AG316" i="5"/>
  <c r="AG318" i="5"/>
  <c r="AG320" i="5"/>
  <c r="AG322" i="5"/>
  <c r="AG324" i="5"/>
  <c r="AG326" i="5"/>
  <c r="AG328" i="5"/>
  <c r="AG330" i="5"/>
  <c r="F10" i="3"/>
  <c r="AL7" i="6"/>
  <c r="AL8" i="6"/>
  <c r="AL11" i="6"/>
  <c r="AL154" i="6"/>
  <c r="AL14" i="6"/>
  <c r="AL16" i="6"/>
  <c r="AL260" i="6"/>
  <c r="AL263" i="6"/>
  <c r="AL243" i="6"/>
  <c r="AL292" i="6"/>
  <c r="AL244" i="6"/>
  <c r="AL289" i="6"/>
  <c r="AL208" i="6"/>
  <c r="AL10" i="6"/>
  <c r="AL268" i="6"/>
  <c r="AL214" i="6"/>
  <c r="AL13" i="6"/>
  <c r="AL217" i="6"/>
  <c r="AL231" i="6"/>
  <c r="AL126" i="6"/>
  <c r="AL323" i="6"/>
  <c r="AL92" i="6"/>
  <c r="AL17" i="6"/>
  <c r="AL103" i="6"/>
  <c r="AL200" i="6"/>
  <c r="AL112" i="6"/>
  <c r="AL108" i="6"/>
  <c r="AL18" i="6"/>
  <c r="AL285" i="6"/>
  <c r="AL236" i="6"/>
  <c r="AL241" i="6"/>
  <c r="AL20" i="6"/>
  <c r="AL202" i="6"/>
  <c r="AL238" i="6"/>
  <c r="AL135" i="6"/>
  <c r="AL21" i="6"/>
  <c r="AL141" i="6"/>
  <c r="AL293" i="6"/>
  <c r="AL207" i="6"/>
  <c r="AL277" i="6"/>
  <c r="AL310" i="6"/>
  <c r="AL242" i="6"/>
  <c r="AL24" i="6"/>
  <c r="AL185" i="6"/>
  <c r="AL259" i="6"/>
  <c r="AL264" i="6"/>
  <c r="AL296" i="6"/>
  <c r="AL123" i="6"/>
  <c r="AL191" i="6"/>
  <c r="AL9" i="6"/>
  <c r="AL12" i="6"/>
  <c r="AL144" i="6"/>
  <c r="AL15" i="6"/>
  <c r="AL270" i="6"/>
  <c r="AL252" i="6"/>
  <c r="AL258" i="6"/>
  <c r="AL91" i="6"/>
  <c r="AL256" i="6"/>
  <c r="AL102" i="6"/>
  <c r="AL151" i="6"/>
  <c r="AL19" i="6"/>
  <c r="AL305" i="6"/>
  <c r="AL160" i="6"/>
  <c r="AL143" i="6"/>
  <c r="AL288" i="6"/>
  <c r="AL140" i="6"/>
  <c r="AL325" i="6"/>
  <c r="AL228" i="6"/>
  <c r="AL319" i="6"/>
  <c r="AL276" i="6"/>
  <c r="AL330" i="6"/>
  <c r="AL22" i="6"/>
  <c r="AL23" i="6"/>
  <c r="AL138" i="6"/>
  <c r="AL25" i="6"/>
  <c r="AL26" i="6"/>
  <c r="AL271" i="6"/>
  <c r="AL156" i="6"/>
  <c r="AL101" i="6"/>
  <c r="AL315" i="6"/>
  <c r="AL89" i="6"/>
  <c r="AI89" i="6"/>
  <c r="AF89" i="6"/>
  <c r="AC89" i="6"/>
  <c r="Z89" i="6"/>
  <c r="W89" i="6"/>
  <c r="T89" i="6"/>
  <c r="Q89" i="6"/>
  <c r="AL183" i="6"/>
  <c r="AI183" i="6"/>
  <c r="AF183" i="6"/>
  <c r="AC183" i="6"/>
  <c r="Z183" i="6"/>
  <c r="W183" i="6"/>
  <c r="T183" i="6"/>
  <c r="Q183" i="6"/>
  <c r="T243" i="6"/>
  <c r="Z243" i="6"/>
  <c r="Q6" i="6"/>
  <c r="T6" i="6"/>
  <c r="W6" i="6"/>
  <c r="Z6" i="6"/>
  <c r="AC6" i="6"/>
  <c r="AF6" i="6"/>
  <c r="AI6" i="6"/>
  <c r="AL6" i="6"/>
  <c r="Q123" i="6"/>
  <c r="T123" i="6"/>
  <c r="W123" i="6"/>
  <c r="Z123" i="6"/>
  <c r="AC123" i="6"/>
  <c r="AF123" i="6"/>
  <c r="AI123" i="6"/>
  <c r="Q7" i="6"/>
  <c r="T7" i="6"/>
  <c r="W7" i="6"/>
  <c r="Z7" i="6"/>
  <c r="AC7" i="6"/>
  <c r="AF7" i="6"/>
  <c r="AI7" i="6"/>
  <c r="Q191" i="6"/>
  <c r="T191" i="6"/>
  <c r="W191" i="6"/>
  <c r="Z191" i="6"/>
  <c r="AC191" i="6"/>
  <c r="AF191" i="6"/>
  <c r="AI191" i="6"/>
  <c r="Q8" i="6"/>
  <c r="T8" i="6"/>
  <c r="W8" i="6"/>
  <c r="Z8" i="6"/>
  <c r="AC8" i="6"/>
  <c r="AF8" i="6"/>
  <c r="AI8" i="6"/>
  <c r="Q9" i="6"/>
  <c r="T9" i="6"/>
  <c r="W9" i="6"/>
  <c r="Z9" i="6"/>
  <c r="AC9" i="6"/>
  <c r="AF9" i="6"/>
  <c r="AI9" i="6"/>
  <c r="Q11" i="6"/>
  <c r="T11" i="6"/>
  <c r="W11" i="6"/>
  <c r="Z11" i="6"/>
  <c r="AC11" i="6"/>
  <c r="AF11" i="6"/>
  <c r="AI11" i="6"/>
  <c r="Q12" i="6"/>
  <c r="T12" i="6"/>
  <c r="W12" i="6"/>
  <c r="Z12" i="6"/>
  <c r="AC12" i="6"/>
  <c r="AF12" i="6"/>
  <c r="AI12" i="6"/>
  <c r="Q154" i="6"/>
  <c r="T154" i="6"/>
  <c r="W154" i="6"/>
  <c r="Z154" i="6"/>
  <c r="AC154" i="6"/>
  <c r="AF154" i="6"/>
  <c r="AI154" i="6"/>
  <c r="Q144" i="6"/>
  <c r="T144" i="6"/>
  <c r="W144" i="6"/>
  <c r="Z144" i="6"/>
  <c r="AC144" i="6"/>
  <c r="AF144" i="6"/>
  <c r="AI144" i="6"/>
  <c r="Q14" i="6"/>
  <c r="T14" i="6"/>
  <c r="W14" i="6"/>
  <c r="Z14" i="6"/>
  <c r="AC14" i="6"/>
  <c r="AF14" i="6"/>
  <c r="AI14" i="6"/>
  <c r="Q15" i="6"/>
  <c r="T15" i="6"/>
  <c r="W15" i="6"/>
  <c r="Z15" i="6"/>
  <c r="AC15" i="6"/>
  <c r="AF15" i="6"/>
  <c r="AI15" i="6"/>
  <c r="Q16" i="6"/>
  <c r="T16" i="6"/>
  <c r="W16" i="6"/>
  <c r="Z16" i="6"/>
  <c r="AC16" i="6"/>
  <c r="AF16" i="6"/>
  <c r="AI16" i="6"/>
  <c r="Q270" i="6"/>
  <c r="T270" i="6"/>
  <c r="W270" i="6"/>
  <c r="Z270" i="6"/>
  <c r="AC270" i="6"/>
  <c r="AF270" i="6"/>
  <c r="AI270" i="6"/>
  <c r="Q260" i="6"/>
  <c r="T260" i="6"/>
  <c r="W260" i="6"/>
  <c r="Z260" i="6"/>
  <c r="AC260" i="6"/>
  <c r="AF260" i="6"/>
  <c r="AI260" i="6"/>
  <c r="Q252" i="6"/>
  <c r="T252" i="6"/>
  <c r="W252" i="6"/>
  <c r="Z252" i="6"/>
  <c r="AC252" i="6"/>
  <c r="AF252" i="6"/>
  <c r="AI252" i="6"/>
  <c r="Q263" i="6"/>
  <c r="T263" i="6"/>
  <c r="W263" i="6"/>
  <c r="Z263" i="6"/>
  <c r="AC263" i="6"/>
  <c r="AF263" i="6"/>
  <c r="AI263" i="6"/>
  <c r="Q258" i="6"/>
  <c r="T258" i="6"/>
  <c r="W258" i="6"/>
  <c r="Z258" i="6"/>
  <c r="AC258" i="6"/>
  <c r="AF258" i="6"/>
  <c r="AI258" i="6"/>
  <c r="Q91" i="6"/>
  <c r="T91" i="6"/>
  <c r="W91" i="6"/>
  <c r="Z91" i="6"/>
  <c r="AC91" i="6"/>
  <c r="AF91" i="6"/>
  <c r="AI91" i="6"/>
  <c r="Q256" i="6"/>
  <c r="T256" i="6"/>
  <c r="W256" i="6"/>
  <c r="Z256" i="6"/>
  <c r="AC256" i="6"/>
  <c r="AF256" i="6"/>
  <c r="AI256" i="6"/>
  <c r="Q102" i="6"/>
  <c r="T102" i="6"/>
  <c r="W102" i="6"/>
  <c r="Z102" i="6"/>
  <c r="AC102" i="6"/>
  <c r="AF102" i="6"/>
  <c r="AI102" i="6"/>
  <c r="Q151" i="6"/>
  <c r="T151" i="6"/>
  <c r="W151" i="6"/>
  <c r="Z151" i="6"/>
  <c r="AC151" i="6"/>
  <c r="AF151" i="6"/>
  <c r="AI151" i="6"/>
  <c r="Q19" i="6"/>
  <c r="T19" i="6"/>
  <c r="W19" i="6"/>
  <c r="Z19" i="6"/>
  <c r="AC19" i="6"/>
  <c r="AF19" i="6"/>
  <c r="AI19" i="6"/>
  <c r="Q305" i="6"/>
  <c r="T305" i="6"/>
  <c r="W305" i="6"/>
  <c r="Z305" i="6"/>
  <c r="AC305" i="6"/>
  <c r="AF305" i="6"/>
  <c r="AI305" i="6"/>
  <c r="Q160" i="6"/>
  <c r="T160" i="6"/>
  <c r="W160" i="6"/>
  <c r="Z160" i="6"/>
  <c r="AC160" i="6"/>
  <c r="AF160" i="6"/>
  <c r="AI160" i="6"/>
  <c r="Q143" i="6"/>
  <c r="T143" i="6"/>
  <c r="W143" i="6"/>
  <c r="Z143" i="6"/>
  <c r="AC143" i="6"/>
  <c r="AF143" i="6"/>
  <c r="AI143" i="6"/>
  <c r="Q288" i="6"/>
  <c r="T288" i="6"/>
  <c r="W288" i="6"/>
  <c r="Z288" i="6"/>
  <c r="AC288" i="6"/>
  <c r="AF288" i="6"/>
  <c r="AI288" i="6"/>
  <c r="Q140" i="6"/>
  <c r="T140" i="6"/>
  <c r="W140" i="6"/>
  <c r="Z140" i="6"/>
  <c r="AC140" i="6"/>
  <c r="AF140" i="6"/>
  <c r="AI140" i="6"/>
  <c r="Q325" i="6"/>
  <c r="T325" i="6"/>
  <c r="W325" i="6"/>
  <c r="Z325" i="6"/>
  <c r="AC325" i="6"/>
  <c r="AF325" i="6"/>
  <c r="AI325" i="6"/>
  <c r="Q228" i="6"/>
  <c r="T228" i="6"/>
  <c r="W228" i="6"/>
  <c r="Z228" i="6"/>
  <c r="AC228" i="6"/>
  <c r="AF228" i="6"/>
  <c r="AI228" i="6"/>
  <c r="Q319" i="6"/>
  <c r="T319" i="6"/>
  <c r="W319" i="6"/>
  <c r="Z319" i="6"/>
  <c r="AC319" i="6"/>
  <c r="AF319" i="6"/>
  <c r="AI319" i="6"/>
  <c r="Q276" i="6"/>
  <c r="T276" i="6"/>
  <c r="W276" i="6"/>
  <c r="Z276" i="6"/>
  <c r="AC276" i="6"/>
  <c r="AF276" i="6"/>
  <c r="AI276" i="6"/>
  <c r="Q330" i="6"/>
  <c r="T330" i="6"/>
  <c r="W330" i="6"/>
  <c r="Z330" i="6"/>
  <c r="AC330" i="6"/>
  <c r="AF330" i="6"/>
  <c r="AI330" i="6"/>
  <c r="Q22" i="6"/>
  <c r="T22" i="6"/>
  <c r="W22" i="6"/>
  <c r="Z22" i="6"/>
  <c r="AC22" i="6"/>
  <c r="AF22" i="6"/>
  <c r="AI22" i="6"/>
  <c r="Q23" i="6"/>
  <c r="T23" i="6"/>
  <c r="W23" i="6"/>
  <c r="Z23" i="6"/>
  <c r="AC23" i="6"/>
  <c r="AF23" i="6"/>
  <c r="AI23" i="6"/>
  <c r="Q138" i="6"/>
  <c r="T138" i="6"/>
  <c r="W138" i="6"/>
  <c r="Z138" i="6"/>
  <c r="AC138" i="6"/>
  <c r="AF138" i="6"/>
  <c r="AI138" i="6"/>
  <c r="Q25" i="6"/>
  <c r="T25" i="6"/>
  <c r="W25" i="6"/>
  <c r="Z25" i="6"/>
  <c r="AC25" i="6"/>
  <c r="AF25" i="6"/>
  <c r="AI25" i="6"/>
  <c r="Q26" i="6"/>
  <c r="T26" i="6"/>
  <c r="W26" i="6"/>
  <c r="Z26" i="6"/>
  <c r="AC26" i="6"/>
  <c r="AF26" i="6"/>
  <c r="AI26" i="6"/>
  <c r="Q271" i="6"/>
  <c r="T271" i="6"/>
  <c r="W271" i="6"/>
  <c r="Z271" i="6"/>
  <c r="AC271" i="6"/>
  <c r="AF271" i="6"/>
  <c r="AI271" i="6"/>
  <c r="Q156" i="6"/>
  <c r="T156" i="6"/>
  <c r="W156" i="6"/>
  <c r="Z156" i="6"/>
  <c r="AC156" i="6"/>
  <c r="AF156" i="6"/>
  <c r="AI156" i="6"/>
  <c r="AL302" i="6"/>
  <c r="AL176" i="6"/>
  <c r="AL147" i="6"/>
  <c r="AL161" i="6"/>
  <c r="AL27" i="6"/>
  <c r="AL28" i="6"/>
  <c r="AL177" i="6"/>
  <c r="AL128" i="6"/>
  <c r="AL216" i="6"/>
  <c r="AL246" i="6"/>
  <c r="AL313" i="6"/>
  <c r="AL255" i="6"/>
  <c r="AL145" i="6"/>
  <c r="AL34" i="6"/>
  <c r="AL35" i="6"/>
  <c r="AL113" i="6"/>
  <c r="AL37" i="6"/>
  <c r="AL247" i="6"/>
  <c r="AL106" i="6"/>
  <c r="AL137" i="6"/>
  <c r="AL95" i="6"/>
  <c r="AL39" i="6"/>
  <c r="AL139" i="6"/>
  <c r="AL110" i="6"/>
  <c r="AL116" i="6"/>
  <c r="AL240" i="6"/>
  <c r="AL111" i="6"/>
  <c r="AL42" i="6"/>
  <c r="AL314" i="6"/>
  <c r="AL304" i="6"/>
  <c r="AL327" i="6"/>
  <c r="AL196" i="6"/>
  <c r="AL44" i="6"/>
  <c r="AL254" i="6"/>
  <c r="AL172" i="6"/>
  <c r="AL45" i="6"/>
  <c r="AL46" i="6"/>
  <c r="AL239" i="6"/>
  <c r="AL232" i="6"/>
  <c r="AL47" i="6"/>
  <c r="AL164" i="6"/>
  <c r="AL294" i="6"/>
  <c r="AL298" i="6"/>
  <c r="AL218" i="6"/>
  <c r="AL159" i="6"/>
  <c r="AL279" i="6"/>
  <c r="AL51" i="6"/>
  <c r="AL52" i="6"/>
  <c r="AL287" i="6"/>
  <c r="AL53" i="6"/>
  <c r="AL173" i="6"/>
  <c r="AL312" i="6"/>
  <c r="AL206" i="6"/>
  <c r="AL55" i="6"/>
  <c r="AL269" i="6"/>
  <c r="AL178" i="6"/>
  <c r="AL59" i="6"/>
  <c r="AL201" i="6"/>
  <c r="AL212" i="6"/>
  <c r="AI212" i="6"/>
  <c r="AF212" i="6"/>
  <c r="AC212" i="6"/>
  <c r="Z212" i="6"/>
  <c r="AL230" i="6"/>
  <c r="AI230" i="6"/>
  <c r="AF230" i="6"/>
  <c r="AC230" i="6"/>
  <c r="Z230" i="6"/>
  <c r="W230" i="6"/>
  <c r="Q243" i="6"/>
  <c r="W243" i="6"/>
  <c r="AC243" i="6"/>
  <c r="AF243" i="6"/>
  <c r="AI243" i="6"/>
  <c r="Q292" i="6"/>
  <c r="T292" i="6"/>
  <c r="W292" i="6"/>
  <c r="Z292" i="6"/>
  <c r="AC292" i="6"/>
  <c r="AF292" i="6"/>
  <c r="AI292" i="6"/>
  <c r="Q244" i="6"/>
  <c r="T244" i="6"/>
  <c r="W244" i="6"/>
  <c r="Z244" i="6"/>
  <c r="AC244" i="6"/>
  <c r="AF244" i="6"/>
  <c r="AI244" i="6"/>
  <c r="Q289" i="6"/>
  <c r="T289" i="6"/>
  <c r="W289" i="6"/>
  <c r="Z289" i="6"/>
  <c r="AC289" i="6"/>
  <c r="AF289" i="6"/>
  <c r="AI289" i="6"/>
  <c r="Q208" i="6"/>
  <c r="T208" i="6"/>
  <c r="W208" i="6"/>
  <c r="Z208" i="6"/>
  <c r="AC208" i="6"/>
  <c r="AF208" i="6"/>
  <c r="AI208" i="6"/>
  <c r="Q10" i="6"/>
  <c r="T10" i="6"/>
  <c r="W10" i="6"/>
  <c r="Z10" i="6"/>
  <c r="AC10" i="6"/>
  <c r="AF10" i="6"/>
  <c r="AI10" i="6"/>
  <c r="Q268" i="6"/>
  <c r="T268" i="6"/>
  <c r="W268" i="6"/>
  <c r="Z268" i="6"/>
  <c r="AC268" i="6"/>
  <c r="AF268" i="6"/>
  <c r="AI268" i="6"/>
  <c r="Q214" i="6"/>
  <c r="T214" i="6"/>
  <c r="W214" i="6"/>
  <c r="Z214" i="6"/>
  <c r="AC214" i="6"/>
  <c r="AF214" i="6"/>
  <c r="AI214" i="6"/>
  <c r="Q13" i="6"/>
  <c r="T13" i="6"/>
  <c r="W13" i="6"/>
  <c r="Z13" i="6"/>
  <c r="AC13" i="6"/>
  <c r="AF13" i="6"/>
  <c r="AI13" i="6"/>
  <c r="Q217" i="6"/>
  <c r="T217" i="6"/>
  <c r="W217" i="6"/>
  <c r="Z217" i="6"/>
  <c r="AC217" i="6"/>
  <c r="AF217" i="6"/>
  <c r="AI217" i="6"/>
  <c r="Q231" i="6"/>
  <c r="T231" i="6"/>
  <c r="W231" i="6"/>
  <c r="Z231" i="6"/>
  <c r="AC231" i="6"/>
  <c r="AF231" i="6"/>
  <c r="AI231" i="6"/>
  <c r="Q126" i="6"/>
  <c r="T126" i="6"/>
  <c r="W126" i="6"/>
  <c r="Z126" i="6"/>
  <c r="AC126" i="6"/>
  <c r="AF126" i="6"/>
  <c r="AI126" i="6"/>
  <c r="Q323" i="6"/>
  <c r="T323" i="6"/>
  <c r="W323" i="6"/>
  <c r="Z323" i="6"/>
  <c r="AC323" i="6"/>
  <c r="AF323" i="6"/>
  <c r="AI323" i="6"/>
  <c r="Q92" i="6"/>
  <c r="T92" i="6"/>
  <c r="W92" i="6"/>
  <c r="Z92" i="6"/>
  <c r="AC92" i="6"/>
  <c r="AF92" i="6"/>
  <c r="AI92" i="6"/>
  <c r="Q17" i="6"/>
  <c r="T17" i="6"/>
  <c r="W17" i="6"/>
  <c r="Z17" i="6"/>
  <c r="AC17" i="6"/>
  <c r="AF17" i="6"/>
  <c r="AI17" i="6"/>
  <c r="Q103" i="6"/>
  <c r="T103" i="6"/>
  <c r="W103" i="6"/>
  <c r="Z103" i="6"/>
  <c r="AC103" i="6"/>
  <c r="AF103" i="6"/>
  <c r="AI103" i="6"/>
  <c r="Q200" i="6"/>
  <c r="T200" i="6"/>
  <c r="W200" i="6"/>
  <c r="Z200" i="6"/>
  <c r="AC200" i="6"/>
  <c r="AF200" i="6"/>
  <c r="AI200" i="6"/>
  <c r="Q112" i="6"/>
  <c r="T112" i="6"/>
  <c r="W112" i="6"/>
  <c r="Z112" i="6"/>
  <c r="AC112" i="6"/>
  <c r="AF112" i="6"/>
  <c r="AI112" i="6"/>
  <c r="Q108" i="6"/>
  <c r="T108" i="6"/>
  <c r="W108" i="6"/>
  <c r="Z108" i="6"/>
  <c r="AC108" i="6"/>
  <c r="AF108" i="6"/>
  <c r="AI108" i="6"/>
  <c r="Q18" i="6"/>
  <c r="T18" i="6"/>
  <c r="W18" i="6"/>
  <c r="Z18" i="6"/>
  <c r="AC18" i="6"/>
  <c r="AF18" i="6"/>
  <c r="AI18" i="6"/>
  <c r="Q285" i="6"/>
  <c r="T285" i="6"/>
  <c r="W285" i="6"/>
  <c r="Z285" i="6"/>
  <c r="AC285" i="6"/>
  <c r="AF285" i="6"/>
  <c r="AI285" i="6"/>
  <c r="Q236" i="6"/>
  <c r="T236" i="6"/>
  <c r="W236" i="6"/>
  <c r="Z236" i="6"/>
  <c r="AC236" i="6"/>
  <c r="AF236" i="6"/>
  <c r="AI236" i="6"/>
  <c r="Q241" i="6"/>
  <c r="T241" i="6"/>
  <c r="W241" i="6"/>
  <c r="Z241" i="6"/>
  <c r="AC241" i="6"/>
  <c r="AF241" i="6"/>
  <c r="AI241" i="6"/>
  <c r="Q20" i="6"/>
  <c r="T20" i="6"/>
  <c r="W20" i="6"/>
  <c r="Z20" i="6"/>
  <c r="AC20" i="6"/>
  <c r="AF20" i="6"/>
  <c r="AI20" i="6"/>
  <c r="Q202" i="6"/>
  <c r="T202" i="6"/>
  <c r="W202" i="6"/>
  <c r="Z202" i="6"/>
  <c r="AC202" i="6"/>
  <c r="AF202" i="6"/>
  <c r="AI202" i="6"/>
  <c r="Q238" i="6"/>
  <c r="T238" i="6"/>
  <c r="W238" i="6"/>
  <c r="Z238" i="6"/>
  <c r="AC238" i="6"/>
  <c r="AF238" i="6"/>
  <c r="AI238" i="6"/>
  <c r="Q135" i="6"/>
  <c r="T135" i="6"/>
  <c r="W135" i="6"/>
  <c r="Z135" i="6"/>
  <c r="AC135" i="6"/>
  <c r="AF135" i="6"/>
  <c r="AI135" i="6"/>
  <c r="Q21" i="6"/>
  <c r="T21" i="6"/>
  <c r="W21" i="6"/>
  <c r="Z21" i="6"/>
  <c r="AC21" i="6"/>
  <c r="AF21" i="6"/>
  <c r="AI21" i="6"/>
  <c r="Q141" i="6"/>
  <c r="T141" i="6"/>
  <c r="W141" i="6"/>
  <c r="Z141" i="6"/>
  <c r="AC141" i="6"/>
  <c r="AF141" i="6"/>
  <c r="AI141" i="6"/>
  <c r="Q293" i="6"/>
  <c r="T293" i="6"/>
  <c r="W293" i="6"/>
  <c r="Z293" i="6"/>
  <c r="AC293" i="6"/>
  <c r="AF293" i="6"/>
  <c r="AI293" i="6"/>
  <c r="Q207" i="6"/>
  <c r="T207" i="6"/>
  <c r="W207" i="6"/>
  <c r="Z207" i="6"/>
  <c r="AC207" i="6"/>
  <c r="AF207" i="6"/>
  <c r="AI207" i="6"/>
  <c r="Q277" i="6"/>
  <c r="T277" i="6"/>
  <c r="W277" i="6"/>
  <c r="Z277" i="6"/>
  <c r="AC277" i="6"/>
  <c r="AF277" i="6"/>
  <c r="AI277" i="6"/>
  <c r="Q310" i="6"/>
  <c r="T310" i="6"/>
  <c r="W310" i="6"/>
  <c r="Z310" i="6"/>
  <c r="AC310" i="6"/>
  <c r="AF310" i="6"/>
  <c r="AI310" i="6"/>
  <c r="Q242" i="6"/>
  <c r="T242" i="6"/>
  <c r="W242" i="6"/>
  <c r="Z242" i="6"/>
  <c r="AC242" i="6"/>
  <c r="AF242" i="6"/>
  <c r="AI242" i="6"/>
  <c r="Q24" i="6"/>
  <c r="T24" i="6"/>
  <c r="W24" i="6"/>
  <c r="Z24" i="6"/>
  <c r="AC24" i="6"/>
  <c r="AF24" i="6"/>
  <c r="AI24" i="6"/>
  <c r="Q185" i="6"/>
  <c r="T185" i="6"/>
  <c r="W185" i="6"/>
  <c r="Z185" i="6"/>
  <c r="AC185" i="6"/>
  <c r="AF185" i="6"/>
  <c r="AI185" i="6"/>
  <c r="Q259" i="6"/>
  <c r="T259" i="6"/>
  <c r="W259" i="6"/>
  <c r="Z259" i="6"/>
  <c r="AC259" i="6"/>
  <c r="AF259" i="6"/>
  <c r="AI259" i="6"/>
  <c r="Q264" i="6"/>
  <c r="T264" i="6"/>
  <c r="W264" i="6"/>
  <c r="Z264" i="6"/>
  <c r="AC264" i="6"/>
  <c r="AF264" i="6"/>
  <c r="AI264" i="6"/>
  <c r="Q296" i="6"/>
  <c r="T296" i="6"/>
  <c r="W296" i="6"/>
  <c r="Z296" i="6"/>
  <c r="AC296" i="6"/>
  <c r="AF296" i="6"/>
  <c r="AI296" i="6"/>
  <c r="Q212" i="6"/>
  <c r="T212" i="6"/>
  <c r="W212" i="6"/>
  <c r="Q101" i="6"/>
  <c r="T101" i="6"/>
  <c r="W101" i="6"/>
  <c r="Z101" i="6"/>
  <c r="AC101" i="6"/>
  <c r="AF101" i="6"/>
  <c r="AI101" i="6"/>
  <c r="Q315" i="6"/>
  <c r="T315" i="6"/>
  <c r="W315" i="6"/>
  <c r="Z315" i="6"/>
  <c r="AC315" i="6"/>
  <c r="AF315" i="6"/>
  <c r="AI315" i="6"/>
  <c r="Q230" i="6"/>
  <c r="T230" i="6"/>
  <c r="AL179" i="6"/>
  <c r="AL188" i="6"/>
  <c r="AL237" i="6"/>
  <c r="AL307" i="6"/>
  <c r="AL122" i="6"/>
  <c r="AL29" i="6"/>
  <c r="AL30" i="6"/>
  <c r="AL31" i="6"/>
  <c r="AL257" i="6"/>
  <c r="AL32" i="6"/>
  <c r="AL33" i="6"/>
  <c r="AL223" i="6"/>
  <c r="AL109" i="6"/>
  <c r="AL36" i="6"/>
  <c r="AL261" i="6"/>
  <c r="AL210" i="6"/>
  <c r="AL38" i="6"/>
  <c r="AL107" i="6"/>
  <c r="AL174" i="6"/>
  <c r="AL203" i="6"/>
  <c r="AL213" i="6"/>
  <c r="AL40" i="6"/>
  <c r="AL166" i="6"/>
  <c r="AL105" i="6"/>
  <c r="AL41" i="6"/>
  <c r="AL322" i="6"/>
  <c r="AL194" i="6"/>
  <c r="AL182" i="6"/>
  <c r="AL43" i="6"/>
  <c r="AL114" i="6"/>
  <c r="AL281" i="6"/>
  <c r="AL129" i="6"/>
  <c r="AL211" i="6"/>
  <c r="AL100" i="6"/>
  <c r="AL158" i="6"/>
  <c r="AL198" i="6"/>
  <c r="AL167" i="6"/>
  <c r="AL48" i="6"/>
  <c r="AL262" i="6"/>
  <c r="AL118" i="6"/>
  <c r="AL306" i="6"/>
  <c r="AL49" i="6"/>
  <c r="AL165" i="6"/>
  <c r="AL50" i="6"/>
  <c r="AL193" i="6"/>
  <c r="AL301" i="6"/>
  <c r="AL162" i="6"/>
  <c r="AL131" i="6"/>
  <c r="AL54" i="6"/>
  <c r="AL119" i="6"/>
  <c r="AL155" i="6"/>
  <c r="AL56" i="6"/>
  <c r="AL57" i="6"/>
  <c r="AL58" i="6"/>
  <c r="AL152" i="6"/>
  <c r="AL197" i="6"/>
  <c r="AL60" i="6"/>
  <c r="AL224" i="6"/>
  <c r="AL316" i="6"/>
  <c r="AL163" i="6"/>
  <c r="AI163" i="6"/>
  <c r="Q302" i="6"/>
  <c r="T302" i="6"/>
  <c r="W302" i="6"/>
  <c r="Z302" i="6"/>
  <c r="AC302" i="6"/>
  <c r="AF302" i="6"/>
  <c r="AI302" i="6"/>
  <c r="Q176" i="6"/>
  <c r="T176" i="6"/>
  <c r="W176" i="6"/>
  <c r="Z176" i="6"/>
  <c r="AC176" i="6"/>
  <c r="AF176" i="6"/>
  <c r="AI176" i="6"/>
  <c r="Q147" i="6"/>
  <c r="T147" i="6"/>
  <c r="W147" i="6"/>
  <c r="Z147" i="6"/>
  <c r="AC147" i="6"/>
  <c r="AF147" i="6"/>
  <c r="AI147" i="6"/>
  <c r="Q161" i="6"/>
  <c r="T161" i="6"/>
  <c r="W161" i="6"/>
  <c r="Z161" i="6"/>
  <c r="AC161" i="6"/>
  <c r="AF161" i="6"/>
  <c r="AI161" i="6"/>
  <c r="Q27" i="6"/>
  <c r="T27" i="6"/>
  <c r="W27" i="6"/>
  <c r="Z27" i="6"/>
  <c r="AC27" i="6"/>
  <c r="AF27" i="6"/>
  <c r="AI27" i="6"/>
  <c r="Q28" i="6"/>
  <c r="T28" i="6"/>
  <c r="W28" i="6"/>
  <c r="Z28" i="6"/>
  <c r="AC28" i="6"/>
  <c r="AF28" i="6"/>
  <c r="AI28" i="6"/>
  <c r="Q177" i="6"/>
  <c r="T177" i="6"/>
  <c r="W177" i="6"/>
  <c r="Z177" i="6"/>
  <c r="AC177" i="6"/>
  <c r="AF177" i="6"/>
  <c r="AI177" i="6"/>
  <c r="Q128" i="6"/>
  <c r="T128" i="6"/>
  <c r="W128" i="6"/>
  <c r="Z128" i="6"/>
  <c r="AC128" i="6"/>
  <c r="AF128" i="6"/>
  <c r="AI128" i="6"/>
  <c r="Q216" i="6"/>
  <c r="T216" i="6"/>
  <c r="W216" i="6"/>
  <c r="Z216" i="6"/>
  <c r="AC216" i="6"/>
  <c r="AF216" i="6"/>
  <c r="AI216" i="6"/>
  <c r="Q246" i="6"/>
  <c r="T246" i="6"/>
  <c r="W246" i="6"/>
  <c r="Z246" i="6"/>
  <c r="AC246" i="6"/>
  <c r="AF246" i="6"/>
  <c r="AI246" i="6"/>
  <c r="Q313" i="6"/>
  <c r="T313" i="6"/>
  <c r="W313" i="6"/>
  <c r="Z313" i="6"/>
  <c r="AC313" i="6"/>
  <c r="AF313" i="6"/>
  <c r="AI313" i="6"/>
  <c r="Q255" i="6"/>
  <c r="T255" i="6"/>
  <c r="W255" i="6"/>
  <c r="Z255" i="6"/>
  <c r="AC255" i="6"/>
  <c r="AF255" i="6"/>
  <c r="AI255" i="6"/>
  <c r="Q145" i="6"/>
  <c r="T145" i="6"/>
  <c r="W145" i="6"/>
  <c r="Z145" i="6"/>
  <c r="AC145" i="6"/>
  <c r="AF145" i="6"/>
  <c r="AI145" i="6"/>
  <c r="Q34" i="6"/>
  <c r="T34" i="6"/>
  <c r="W34" i="6"/>
  <c r="Z34" i="6"/>
  <c r="AC34" i="6"/>
  <c r="AF34" i="6"/>
  <c r="AI34" i="6"/>
  <c r="Q35" i="6"/>
  <c r="T35" i="6"/>
  <c r="W35" i="6"/>
  <c r="Z35" i="6"/>
  <c r="AC35" i="6"/>
  <c r="AF35" i="6"/>
  <c r="AI35" i="6"/>
  <c r="Q113" i="6"/>
  <c r="T113" i="6"/>
  <c r="W113" i="6"/>
  <c r="Z113" i="6"/>
  <c r="AC113" i="6"/>
  <c r="AF113" i="6"/>
  <c r="AI113" i="6"/>
  <c r="Q37" i="6"/>
  <c r="T37" i="6"/>
  <c r="W37" i="6"/>
  <c r="Z37" i="6"/>
  <c r="AC37" i="6"/>
  <c r="AF37" i="6"/>
  <c r="AI37" i="6"/>
  <c r="Q247" i="6"/>
  <c r="T247" i="6"/>
  <c r="W247" i="6"/>
  <c r="Z247" i="6"/>
  <c r="AC247" i="6"/>
  <c r="AF247" i="6"/>
  <c r="AI247" i="6"/>
  <c r="Q106" i="6"/>
  <c r="T106" i="6"/>
  <c r="W106" i="6"/>
  <c r="Z106" i="6"/>
  <c r="AC106" i="6"/>
  <c r="AF106" i="6"/>
  <c r="AI106" i="6"/>
  <c r="Q137" i="6"/>
  <c r="T137" i="6"/>
  <c r="W137" i="6"/>
  <c r="Z137" i="6"/>
  <c r="AC137" i="6"/>
  <c r="AF137" i="6"/>
  <c r="AI137" i="6"/>
  <c r="Q95" i="6"/>
  <c r="T95" i="6"/>
  <c r="W95" i="6"/>
  <c r="Z95" i="6"/>
  <c r="AC95" i="6"/>
  <c r="AF95" i="6"/>
  <c r="AI95" i="6"/>
  <c r="Q39" i="6"/>
  <c r="T39" i="6"/>
  <c r="W39" i="6"/>
  <c r="Z39" i="6"/>
  <c r="AC39" i="6"/>
  <c r="AF39" i="6"/>
  <c r="AI39" i="6"/>
  <c r="Q139" i="6"/>
  <c r="T139" i="6"/>
  <c r="W139" i="6"/>
  <c r="Z139" i="6"/>
  <c r="AC139" i="6"/>
  <c r="AF139" i="6"/>
  <c r="AI139" i="6"/>
  <c r="Q110" i="6"/>
  <c r="T110" i="6"/>
  <c r="W110" i="6"/>
  <c r="Z110" i="6"/>
  <c r="AC110" i="6"/>
  <c r="AF110" i="6"/>
  <c r="AI110" i="6"/>
  <c r="Q116" i="6"/>
  <c r="T116" i="6"/>
  <c r="W116" i="6"/>
  <c r="Z116" i="6"/>
  <c r="AC116" i="6"/>
  <c r="AF116" i="6"/>
  <c r="AI116" i="6"/>
  <c r="Q240" i="6"/>
  <c r="T240" i="6"/>
  <c r="W240" i="6"/>
  <c r="Z240" i="6"/>
  <c r="AC240" i="6"/>
  <c r="AF240" i="6"/>
  <c r="AI240" i="6"/>
  <c r="Q111" i="6"/>
  <c r="T111" i="6"/>
  <c r="W111" i="6"/>
  <c r="Z111" i="6"/>
  <c r="AC111" i="6"/>
  <c r="AF111" i="6"/>
  <c r="AI111" i="6"/>
  <c r="Q42" i="6"/>
  <c r="T42" i="6"/>
  <c r="W42" i="6"/>
  <c r="Z42" i="6"/>
  <c r="AC42" i="6"/>
  <c r="AF42" i="6"/>
  <c r="AI42" i="6"/>
  <c r="Q314" i="6"/>
  <c r="T314" i="6"/>
  <c r="W314" i="6"/>
  <c r="Z314" i="6"/>
  <c r="AC314" i="6"/>
  <c r="AF314" i="6"/>
  <c r="AI314" i="6"/>
  <c r="Q304" i="6"/>
  <c r="T304" i="6"/>
  <c r="W304" i="6"/>
  <c r="Z304" i="6"/>
  <c r="AC304" i="6"/>
  <c r="AF304" i="6"/>
  <c r="AI304" i="6"/>
  <c r="Q327" i="6"/>
  <c r="T327" i="6"/>
  <c r="W327" i="6"/>
  <c r="Z327" i="6"/>
  <c r="AC327" i="6"/>
  <c r="AF327" i="6"/>
  <c r="AI327" i="6"/>
  <c r="Q196" i="6"/>
  <c r="T196" i="6"/>
  <c r="W196" i="6"/>
  <c r="Z196" i="6"/>
  <c r="AC196" i="6"/>
  <c r="AF196" i="6"/>
  <c r="AI196" i="6"/>
  <c r="Q44" i="6"/>
  <c r="T44" i="6"/>
  <c r="W44" i="6"/>
  <c r="Z44" i="6"/>
  <c r="AC44" i="6"/>
  <c r="AF44" i="6"/>
  <c r="AI44" i="6"/>
  <c r="Q254" i="6"/>
  <c r="T254" i="6"/>
  <c r="W254" i="6"/>
  <c r="Z254" i="6"/>
  <c r="AC254" i="6"/>
  <c r="AF254" i="6"/>
  <c r="AI254" i="6"/>
  <c r="Q172" i="6"/>
  <c r="T172" i="6"/>
  <c r="W172" i="6"/>
  <c r="Z172" i="6"/>
  <c r="AC172" i="6"/>
  <c r="AF172" i="6"/>
  <c r="AI172" i="6"/>
  <c r="Q45" i="6"/>
  <c r="T45" i="6"/>
  <c r="W45" i="6"/>
  <c r="Z45" i="6"/>
  <c r="AC45" i="6"/>
  <c r="AF45" i="6"/>
  <c r="AI45" i="6"/>
  <c r="Q46" i="6"/>
  <c r="T46" i="6"/>
  <c r="W46" i="6"/>
  <c r="Z46" i="6"/>
  <c r="AC46" i="6"/>
  <c r="AF46" i="6"/>
  <c r="AI46" i="6"/>
  <c r="Q239" i="6"/>
  <c r="T239" i="6"/>
  <c r="W239" i="6"/>
  <c r="Z239" i="6"/>
  <c r="AC239" i="6"/>
  <c r="AF239" i="6"/>
  <c r="AI239" i="6"/>
  <c r="Q232" i="6"/>
  <c r="T232" i="6"/>
  <c r="W232" i="6"/>
  <c r="Z232" i="6"/>
  <c r="AC232" i="6"/>
  <c r="AF232" i="6"/>
  <c r="AI232" i="6"/>
  <c r="Q47" i="6"/>
  <c r="T47" i="6"/>
  <c r="W47" i="6"/>
  <c r="Z47" i="6"/>
  <c r="AC47" i="6"/>
  <c r="AF47" i="6"/>
  <c r="AI47" i="6"/>
  <c r="Q164" i="6"/>
  <c r="T164" i="6"/>
  <c r="W164" i="6"/>
  <c r="Z164" i="6"/>
  <c r="AC164" i="6"/>
  <c r="AF164" i="6"/>
  <c r="AI164" i="6"/>
  <c r="Q294" i="6"/>
  <c r="T294" i="6"/>
  <c r="W294" i="6"/>
  <c r="Z294" i="6"/>
  <c r="AC294" i="6"/>
  <c r="AF294" i="6"/>
  <c r="AI294" i="6"/>
  <c r="Q298" i="6"/>
  <c r="T298" i="6"/>
  <c r="W298" i="6"/>
  <c r="Z298" i="6"/>
  <c r="AC298" i="6"/>
  <c r="AF298" i="6"/>
  <c r="AI298" i="6"/>
  <c r="Q218" i="6"/>
  <c r="T218" i="6"/>
  <c r="W218" i="6"/>
  <c r="Z218" i="6"/>
  <c r="AC218" i="6"/>
  <c r="AF218" i="6"/>
  <c r="AI218" i="6"/>
  <c r="Q159" i="6"/>
  <c r="T159" i="6"/>
  <c r="W159" i="6"/>
  <c r="Z159" i="6"/>
  <c r="AC159" i="6"/>
  <c r="AF159" i="6"/>
  <c r="AI159" i="6"/>
  <c r="Q279" i="6"/>
  <c r="T279" i="6"/>
  <c r="W279" i="6"/>
  <c r="Z279" i="6"/>
  <c r="AC279" i="6"/>
  <c r="AF279" i="6"/>
  <c r="AI279" i="6"/>
  <c r="Q51" i="6"/>
  <c r="T51" i="6"/>
  <c r="W51" i="6"/>
  <c r="Z51" i="6"/>
  <c r="AC51" i="6"/>
  <c r="AF51" i="6"/>
  <c r="AI51" i="6"/>
  <c r="Q52" i="6"/>
  <c r="T52" i="6"/>
  <c r="W52" i="6"/>
  <c r="Z52" i="6"/>
  <c r="AC52" i="6"/>
  <c r="AF52" i="6"/>
  <c r="AI52" i="6"/>
  <c r="Q287" i="6"/>
  <c r="T287" i="6"/>
  <c r="W287" i="6"/>
  <c r="Z287" i="6"/>
  <c r="AC287" i="6"/>
  <c r="AF287" i="6"/>
  <c r="AI287" i="6"/>
  <c r="Q53" i="6"/>
  <c r="T53" i="6"/>
  <c r="W53" i="6"/>
  <c r="Z53" i="6"/>
  <c r="AC53" i="6"/>
  <c r="AF53" i="6"/>
  <c r="AI53" i="6"/>
  <c r="Q173" i="6"/>
  <c r="T173" i="6"/>
  <c r="W173" i="6"/>
  <c r="Z173" i="6"/>
  <c r="AC173" i="6"/>
  <c r="AF173" i="6"/>
  <c r="AI173" i="6"/>
  <c r="Q312" i="6"/>
  <c r="T312" i="6"/>
  <c r="W312" i="6"/>
  <c r="Z312" i="6"/>
  <c r="AC312" i="6"/>
  <c r="AF312" i="6"/>
  <c r="AI312" i="6"/>
  <c r="Q206" i="6"/>
  <c r="T206" i="6"/>
  <c r="W206" i="6"/>
  <c r="Z206" i="6"/>
  <c r="AC206" i="6"/>
  <c r="AF206" i="6"/>
  <c r="AI206" i="6"/>
  <c r="Q55" i="6"/>
  <c r="T55" i="6"/>
  <c r="W55" i="6"/>
  <c r="Z55" i="6"/>
  <c r="AC55" i="6"/>
  <c r="AF55" i="6"/>
  <c r="AI55" i="6"/>
  <c r="Q269" i="6"/>
  <c r="T269" i="6"/>
  <c r="W269" i="6"/>
  <c r="Z269" i="6"/>
  <c r="AC269" i="6"/>
  <c r="AF269" i="6"/>
  <c r="AI269" i="6"/>
  <c r="Q178" i="6"/>
  <c r="T178" i="6"/>
  <c r="W178" i="6"/>
  <c r="Z178" i="6"/>
  <c r="AC178" i="6"/>
  <c r="AF178" i="6"/>
  <c r="AI178" i="6"/>
  <c r="Q59" i="6"/>
  <c r="T59" i="6"/>
  <c r="W59" i="6"/>
  <c r="Z59" i="6"/>
  <c r="AC59" i="6"/>
  <c r="AF59" i="6"/>
  <c r="AI59" i="6"/>
  <c r="Q201" i="6"/>
  <c r="T201" i="6"/>
  <c r="W201" i="6"/>
  <c r="Z201" i="6"/>
  <c r="AC201" i="6"/>
  <c r="AF201" i="6"/>
  <c r="AI201" i="6"/>
  <c r="Q163" i="6"/>
  <c r="T163" i="6"/>
  <c r="W163" i="6"/>
  <c r="Z163" i="6"/>
  <c r="AC163" i="6"/>
  <c r="AF163" i="6"/>
  <c r="AL326" i="6"/>
  <c r="AL61" i="6"/>
  <c r="AL245" i="6"/>
  <c r="AL62" i="6"/>
  <c r="AL117" i="6"/>
  <c r="AL120" i="6"/>
  <c r="AL65" i="6"/>
  <c r="AL66" i="6"/>
  <c r="AL67" i="6"/>
  <c r="AL265" i="6"/>
  <c r="AL69" i="6"/>
  <c r="AL248" i="6"/>
  <c r="AL70" i="6"/>
  <c r="AL299" i="6"/>
  <c r="AL71" i="6"/>
  <c r="AL104" i="6"/>
  <c r="AL192" i="6"/>
  <c r="AL90" i="6"/>
  <c r="AL142" i="6"/>
  <c r="AL195" i="6"/>
  <c r="AL74" i="6"/>
  <c r="AL328" i="6"/>
  <c r="AL284" i="6"/>
  <c r="AL75" i="6"/>
  <c r="AL134" i="6"/>
  <c r="AL77" i="6"/>
  <c r="AL251" i="6"/>
  <c r="AL96" i="6"/>
  <c r="AL79" i="6"/>
  <c r="AL220" i="6"/>
  <c r="AL81" i="6"/>
  <c r="AL300" i="6"/>
  <c r="AL98" i="6"/>
  <c r="AI98" i="6"/>
  <c r="Q179" i="6"/>
  <c r="T179" i="6"/>
  <c r="W179" i="6"/>
  <c r="Z179" i="6"/>
  <c r="AC179" i="6"/>
  <c r="AF179" i="6"/>
  <c r="AI179" i="6"/>
  <c r="Q188" i="6"/>
  <c r="T188" i="6"/>
  <c r="W188" i="6"/>
  <c r="Z188" i="6"/>
  <c r="AC188" i="6"/>
  <c r="AF188" i="6"/>
  <c r="AI188" i="6"/>
  <c r="Q237" i="6"/>
  <c r="T237" i="6"/>
  <c r="W237" i="6"/>
  <c r="Z237" i="6"/>
  <c r="AC237" i="6"/>
  <c r="AF237" i="6"/>
  <c r="AI237" i="6"/>
  <c r="Q307" i="6"/>
  <c r="T307" i="6"/>
  <c r="W307" i="6"/>
  <c r="Z307" i="6"/>
  <c r="AC307" i="6"/>
  <c r="AF307" i="6"/>
  <c r="AI307" i="6"/>
  <c r="Q122" i="6"/>
  <c r="T122" i="6"/>
  <c r="W122" i="6"/>
  <c r="Z122" i="6"/>
  <c r="AC122" i="6"/>
  <c r="AF122" i="6"/>
  <c r="AI122" i="6"/>
  <c r="Q29" i="6"/>
  <c r="T29" i="6"/>
  <c r="W29" i="6"/>
  <c r="Z29" i="6"/>
  <c r="AC29" i="6"/>
  <c r="AF29" i="6"/>
  <c r="AI29" i="6"/>
  <c r="Q30" i="6"/>
  <c r="T30" i="6"/>
  <c r="W30" i="6"/>
  <c r="Z30" i="6"/>
  <c r="AC30" i="6"/>
  <c r="AF30" i="6"/>
  <c r="AI30" i="6"/>
  <c r="Q31" i="6"/>
  <c r="T31" i="6"/>
  <c r="W31" i="6"/>
  <c r="Z31" i="6"/>
  <c r="AC31" i="6"/>
  <c r="AF31" i="6"/>
  <c r="AI31" i="6"/>
  <c r="Q257" i="6"/>
  <c r="T257" i="6"/>
  <c r="W257" i="6"/>
  <c r="Z257" i="6"/>
  <c r="AC257" i="6"/>
  <c r="AF257" i="6"/>
  <c r="AI257" i="6"/>
  <c r="Q32" i="6"/>
  <c r="T32" i="6"/>
  <c r="W32" i="6"/>
  <c r="Z32" i="6"/>
  <c r="AC32" i="6"/>
  <c r="AF32" i="6"/>
  <c r="AI32" i="6"/>
  <c r="Q33" i="6"/>
  <c r="T33" i="6"/>
  <c r="W33" i="6"/>
  <c r="Z33" i="6"/>
  <c r="AC33" i="6"/>
  <c r="AF33" i="6"/>
  <c r="AI33" i="6"/>
  <c r="Q223" i="6"/>
  <c r="T223" i="6"/>
  <c r="W223" i="6"/>
  <c r="Z223" i="6"/>
  <c r="AC223" i="6"/>
  <c r="AF223" i="6"/>
  <c r="AI223" i="6"/>
  <c r="Q109" i="6"/>
  <c r="T109" i="6"/>
  <c r="W109" i="6"/>
  <c r="Z109" i="6"/>
  <c r="AC109" i="6"/>
  <c r="AF109" i="6"/>
  <c r="AI109" i="6"/>
  <c r="Q36" i="6"/>
  <c r="T36" i="6"/>
  <c r="W36" i="6"/>
  <c r="Z36" i="6"/>
  <c r="AC36" i="6"/>
  <c r="AF36" i="6"/>
  <c r="AI36" i="6"/>
  <c r="Q261" i="6"/>
  <c r="T261" i="6"/>
  <c r="W261" i="6"/>
  <c r="Z261" i="6"/>
  <c r="AC261" i="6"/>
  <c r="AF261" i="6"/>
  <c r="AI261" i="6"/>
  <c r="Q210" i="6"/>
  <c r="T210" i="6"/>
  <c r="W210" i="6"/>
  <c r="Z210" i="6"/>
  <c r="AC210" i="6"/>
  <c r="AF210" i="6"/>
  <c r="AI210" i="6"/>
  <c r="Q38" i="6"/>
  <c r="T38" i="6"/>
  <c r="W38" i="6"/>
  <c r="Z38" i="6"/>
  <c r="AC38" i="6"/>
  <c r="AF38" i="6"/>
  <c r="AI38" i="6"/>
  <c r="Q107" i="6"/>
  <c r="T107" i="6"/>
  <c r="W107" i="6"/>
  <c r="Z107" i="6"/>
  <c r="AC107" i="6"/>
  <c r="AF107" i="6"/>
  <c r="AI107" i="6"/>
  <c r="Q174" i="6"/>
  <c r="T174" i="6"/>
  <c r="W174" i="6"/>
  <c r="Z174" i="6"/>
  <c r="AC174" i="6"/>
  <c r="AF174" i="6"/>
  <c r="AI174" i="6"/>
  <c r="Q203" i="6"/>
  <c r="T203" i="6"/>
  <c r="W203" i="6"/>
  <c r="Z203" i="6"/>
  <c r="AC203" i="6"/>
  <c r="AF203" i="6"/>
  <c r="AI203" i="6"/>
  <c r="Q213" i="6"/>
  <c r="T213" i="6"/>
  <c r="W213" i="6"/>
  <c r="Z213" i="6"/>
  <c r="AC213" i="6"/>
  <c r="AF213" i="6"/>
  <c r="AI213" i="6"/>
  <c r="Q40" i="6"/>
  <c r="T40" i="6"/>
  <c r="W40" i="6"/>
  <c r="Z40" i="6"/>
  <c r="AC40" i="6"/>
  <c r="AF40" i="6"/>
  <c r="AI40" i="6"/>
  <c r="Q166" i="6"/>
  <c r="T166" i="6"/>
  <c r="W166" i="6"/>
  <c r="Z166" i="6"/>
  <c r="AC166" i="6"/>
  <c r="AF166" i="6"/>
  <c r="AI166" i="6"/>
  <c r="Q105" i="6"/>
  <c r="T105" i="6"/>
  <c r="W105" i="6"/>
  <c r="Z105" i="6"/>
  <c r="AC105" i="6"/>
  <c r="AF105" i="6"/>
  <c r="AI105" i="6"/>
  <c r="Q41" i="6"/>
  <c r="T41" i="6"/>
  <c r="W41" i="6"/>
  <c r="Z41" i="6"/>
  <c r="AC41" i="6"/>
  <c r="AF41" i="6"/>
  <c r="AI41" i="6"/>
  <c r="Q322" i="6"/>
  <c r="T322" i="6"/>
  <c r="W322" i="6"/>
  <c r="Z322" i="6"/>
  <c r="AC322" i="6"/>
  <c r="AF322" i="6"/>
  <c r="AI322" i="6"/>
  <c r="Q194" i="6"/>
  <c r="T194" i="6"/>
  <c r="W194" i="6"/>
  <c r="Z194" i="6"/>
  <c r="AC194" i="6"/>
  <c r="AF194" i="6"/>
  <c r="AI194" i="6"/>
  <c r="Q182" i="6"/>
  <c r="T182" i="6"/>
  <c r="W182" i="6"/>
  <c r="Z182" i="6"/>
  <c r="AC182" i="6"/>
  <c r="AF182" i="6"/>
  <c r="AI182" i="6"/>
  <c r="Q43" i="6"/>
  <c r="T43" i="6"/>
  <c r="W43" i="6"/>
  <c r="Z43" i="6"/>
  <c r="AC43" i="6"/>
  <c r="AF43" i="6"/>
  <c r="AI43" i="6"/>
  <c r="Q114" i="6"/>
  <c r="T114" i="6"/>
  <c r="W114" i="6"/>
  <c r="Z114" i="6"/>
  <c r="AC114" i="6"/>
  <c r="AF114" i="6"/>
  <c r="AI114" i="6"/>
  <c r="Q281" i="6"/>
  <c r="T281" i="6"/>
  <c r="W281" i="6"/>
  <c r="Z281" i="6"/>
  <c r="AC281" i="6"/>
  <c r="AF281" i="6"/>
  <c r="AI281" i="6"/>
  <c r="Q129" i="6"/>
  <c r="T129" i="6"/>
  <c r="W129" i="6"/>
  <c r="Z129" i="6"/>
  <c r="AC129" i="6"/>
  <c r="AF129" i="6"/>
  <c r="AI129" i="6"/>
  <c r="Q211" i="6"/>
  <c r="T211" i="6"/>
  <c r="W211" i="6"/>
  <c r="Z211" i="6"/>
  <c r="AC211" i="6"/>
  <c r="AF211" i="6"/>
  <c r="AI211" i="6"/>
  <c r="Q100" i="6"/>
  <c r="T100" i="6"/>
  <c r="W100" i="6"/>
  <c r="Z100" i="6"/>
  <c r="AC100" i="6"/>
  <c r="AF100" i="6"/>
  <c r="AI100" i="6"/>
  <c r="Q158" i="6"/>
  <c r="T158" i="6"/>
  <c r="W158" i="6"/>
  <c r="Z158" i="6"/>
  <c r="AC158" i="6"/>
  <c r="AF158" i="6"/>
  <c r="AI158" i="6"/>
  <c r="Q198" i="6"/>
  <c r="T198" i="6"/>
  <c r="W198" i="6"/>
  <c r="Z198" i="6"/>
  <c r="AC198" i="6"/>
  <c r="AF198" i="6"/>
  <c r="AI198" i="6"/>
  <c r="Q167" i="6"/>
  <c r="T167" i="6"/>
  <c r="W167" i="6"/>
  <c r="Z167" i="6"/>
  <c r="AC167" i="6"/>
  <c r="AF167" i="6"/>
  <c r="AI167" i="6"/>
  <c r="Q48" i="6"/>
  <c r="T48" i="6"/>
  <c r="W48" i="6"/>
  <c r="Z48" i="6"/>
  <c r="AC48" i="6"/>
  <c r="AF48" i="6"/>
  <c r="AI48" i="6"/>
  <c r="Q262" i="6"/>
  <c r="T262" i="6"/>
  <c r="W262" i="6"/>
  <c r="Z262" i="6"/>
  <c r="AC262" i="6"/>
  <c r="AF262" i="6"/>
  <c r="AI262" i="6"/>
  <c r="Q118" i="6"/>
  <c r="T118" i="6"/>
  <c r="W118" i="6"/>
  <c r="Z118" i="6"/>
  <c r="AC118" i="6"/>
  <c r="AF118" i="6"/>
  <c r="AI118" i="6"/>
  <c r="Q306" i="6"/>
  <c r="T306" i="6"/>
  <c r="W306" i="6"/>
  <c r="Z306" i="6"/>
  <c r="AC306" i="6"/>
  <c r="AF306" i="6"/>
  <c r="AI306" i="6"/>
  <c r="Q49" i="6"/>
  <c r="T49" i="6"/>
  <c r="W49" i="6"/>
  <c r="Z49" i="6"/>
  <c r="AC49" i="6"/>
  <c r="AF49" i="6"/>
  <c r="AI49" i="6"/>
  <c r="Q165" i="6"/>
  <c r="T165" i="6"/>
  <c r="W165" i="6"/>
  <c r="Z165" i="6"/>
  <c r="AC165" i="6"/>
  <c r="AF165" i="6"/>
  <c r="AI165" i="6"/>
  <c r="Q50" i="6"/>
  <c r="T50" i="6"/>
  <c r="W50" i="6"/>
  <c r="Z50" i="6"/>
  <c r="AC50" i="6"/>
  <c r="AF50" i="6"/>
  <c r="AI50" i="6"/>
  <c r="Q193" i="6"/>
  <c r="T193" i="6"/>
  <c r="W193" i="6"/>
  <c r="Z193" i="6"/>
  <c r="AC193" i="6"/>
  <c r="AF193" i="6"/>
  <c r="AI193" i="6"/>
  <c r="Q301" i="6"/>
  <c r="T301" i="6"/>
  <c r="W301" i="6"/>
  <c r="Z301" i="6"/>
  <c r="AC301" i="6"/>
  <c r="AF301" i="6"/>
  <c r="AI301" i="6"/>
  <c r="Q162" i="6"/>
  <c r="T162" i="6"/>
  <c r="W162" i="6"/>
  <c r="Z162" i="6"/>
  <c r="AC162" i="6"/>
  <c r="AF162" i="6"/>
  <c r="AI162" i="6"/>
  <c r="Q131" i="6"/>
  <c r="T131" i="6"/>
  <c r="W131" i="6"/>
  <c r="Z131" i="6"/>
  <c r="AC131" i="6"/>
  <c r="AF131" i="6"/>
  <c r="AI131" i="6"/>
  <c r="Q54" i="6"/>
  <c r="T54" i="6"/>
  <c r="W54" i="6"/>
  <c r="Z54" i="6"/>
  <c r="AC54" i="6"/>
  <c r="AF54" i="6"/>
  <c r="AI54" i="6"/>
  <c r="Q119" i="6"/>
  <c r="T119" i="6"/>
  <c r="W119" i="6"/>
  <c r="Z119" i="6"/>
  <c r="AC119" i="6"/>
  <c r="AF119" i="6"/>
  <c r="AI119" i="6"/>
  <c r="Q155" i="6"/>
  <c r="T155" i="6"/>
  <c r="W155" i="6"/>
  <c r="Z155" i="6"/>
  <c r="AC155" i="6"/>
  <c r="AF155" i="6"/>
  <c r="AI155" i="6"/>
  <c r="Q56" i="6"/>
  <c r="T56" i="6"/>
  <c r="W56" i="6"/>
  <c r="Z56" i="6"/>
  <c r="AC56" i="6"/>
  <c r="AF56" i="6"/>
  <c r="AI56" i="6"/>
  <c r="Q57" i="6"/>
  <c r="T57" i="6"/>
  <c r="W57" i="6"/>
  <c r="Z57" i="6"/>
  <c r="AC57" i="6"/>
  <c r="AF57" i="6"/>
  <c r="AI57" i="6"/>
  <c r="Q58" i="6"/>
  <c r="T58" i="6"/>
  <c r="W58" i="6"/>
  <c r="Z58" i="6"/>
  <c r="AC58" i="6"/>
  <c r="AF58" i="6"/>
  <c r="AI58" i="6"/>
  <c r="Q152" i="6"/>
  <c r="T152" i="6"/>
  <c r="W152" i="6"/>
  <c r="Z152" i="6"/>
  <c r="AC152" i="6"/>
  <c r="AF152" i="6"/>
  <c r="AI152" i="6"/>
  <c r="Q197" i="6"/>
  <c r="T197" i="6"/>
  <c r="W197" i="6"/>
  <c r="Z197" i="6"/>
  <c r="AC197" i="6"/>
  <c r="AF197" i="6"/>
  <c r="AI197" i="6"/>
  <c r="Q60" i="6"/>
  <c r="T60" i="6"/>
  <c r="W60" i="6"/>
  <c r="Z60" i="6"/>
  <c r="AC60" i="6"/>
  <c r="AF60" i="6"/>
  <c r="AI60" i="6"/>
  <c r="Q224" i="6"/>
  <c r="T224" i="6"/>
  <c r="W224" i="6"/>
  <c r="Z224" i="6"/>
  <c r="AC224" i="6"/>
  <c r="AF224" i="6"/>
  <c r="AI224" i="6"/>
  <c r="Q316" i="6"/>
  <c r="T316" i="6"/>
  <c r="W316" i="6"/>
  <c r="Z316" i="6"/>
  <c r="AC316" i="6"/>
  <c r="AF316" i="6"/>
  <c r="AI316" i="6"/>
  <c r="Q98" i="6"/>
  <c r="T98" i="6"/>
  <c r="W98" i="6"/>
  <c r="Z98" i="6"/>
  <c r="AC98" i="6"/>
  <c r="AF98" i="6"/>
  <c r="AL63" i="6"/>
  <c r="AL97" i="6"/>
  <c r="AL64" i="6"/>
  <c r="AL205" i="6"/>
  <c r="AL280" i="6"/>
  <c r="AL68" i="6"/>
  <c r="AL170" i="6"/>
  <c r="AL274" i="6"/>
  <c r="AL136" i="6"/>
  <c r="AL190" i="6"/>
  <c r="AL171" i="6"/>
  <c r="AL121" i="6"/>
  <c r="AL235" i="6"/>
  <c r="AL72" i="6"/>
  <c r="AL127" i="6"/>
  <c r="AL73" i="6"/>
  <c r="AL331" i="6"/>
  <c r="AL225" i="6"/>
  <c r="AL295" i="6"/>
  <c r="AL234" i="6"/>
  <c r="AL303" i="6"/>
  <c r="AL76" i="6"/>
  <c r="AL78" i="6"/>
  <c r="AL132" i="6"/>
  <c r="AL222" i="6"/>
  <c r="AL133" i="6"/>
  <c r="AL80" i="6"/>
  <c r="AL130" i="6"/>
  <c r="AL229" i="6"/>
  <c r="AI229" i="6"/>
  <c r="AF229" i="6"/>
  <c r="AC229" i="6"/>
  <c r="Z229" i="6"/>
  <c r="W229" i="6"/>
  <c r="T229" i="6"/>
  <c r="Q229" i="6"/>
  <c r="Q63" i="6"/>
  <c r="T63" i="6"/>
  <c r="W63" i="6"/>
  <c r="Z63" i="6"/>
  <c r="AC63" i="6"/>
  <c r="AF63" i="6"/>
  <c r="AI63" i="6"/>
  <c r="Q97" i="6"/>
  <c r="T97" i="6"/>
  <c r="W97" i="6"/>
  <c r="Z97" i="6"/>
  <c r="AC97" i="6"/>
  <c r="AF97" i="6"/>
  <c r="AI97" i="6"/>
  <c r="Q64" i="6"/>
  <c r="T64" i="6"/>
  <c r="W64" i="6"/>
  <c r="Z64" i="6"/>
  <c r="AC64" i="6"/>
  <c r="AF64" i="6"/>
  <c r="AI64" i="6"/>
  <c r="Q205" i="6"/>
  <c r="T205" i="6"/>
  <c r="W205" i="6"/>
  <c r="Z205" i="6"/>
  <c r="AC205" i="6"/>
  <c r="AF205" i="6"/>
  <c r="AI205" i="6"/>
  <c r="Q280" i="6"/>
  <c r="T280" i="6"/>
  <c r="W280" i="6"/>
  <c r="Z280" i="6"/>
  <c r="AC280" i="6"/>
  <c r="AF280" i="6"/>
  <c r="AI280" i="6"/>
  <c r="Q68" i="6"/>
  <c r="T68" i="6"/>
  <c r="W68" i="6"/>
  <c r="Z68" i="6"/>
  <c r="AC68" i="6"/>
  <c r="AF68" i="6"/>
  <c r="AI68" i="6"/>
  <c r="Q170" i="6"/>
  <c r="T170" i="6"/>
  <c r="W170" i="6"/>
  <c r="Z170" i="6"/>
  <c r="AC170" i="6"/>
  <c r="AF170" i="6"/>
  <c r="AI170" i="6"/>
  <c r="Q274" i="6"/>
  <c r="T274" i="6"/>
  <c r="W274" i="6"/>
  <c r="Z274" i="6"/>
  <c r="AC274" i="6"/>
  <c r="AF274" i="6"/>
  <c r="AI274" i="6"/>
  <c r="Q136" i="6"/>
  <c r="T136" i="6"/>
  <c r="W136" i="6"/>
  <c r="Z136" i="6"/>
  <c r="AC136" i="6"/>
  <c r="AF136" i="6"/>
  <c r="AI136" i="6"/>
  <c r="Q190" i="6"/>
  <c r="T190" i="6"/>
  <c r="W190" i="6"/>
  <c r="Z190" i="6"/>
  <c r="AC190" i="6"/>
  <c r="AF190" i="6"/>
  <c r="AI190" i="6"/>
  <c r="Q171" i="6"/>
  <c r="T171" i="6"/>
  <c r="W171" i="6"/>
  <c r="Z171" i="6"/>
  <c r="AC171" i="6"/>
  <c r="AF171" i="6"/>
  <c r="AI171" i="6"/>
  <c r="Q121" i="6"/>
  <c r="T121" i="6"/>
  <c r="W121" i="6"/>
  <c r="Z121" i="6"/>
  <c r="AC121" i="6"/>
  <c r="AF121" i="6"/>
  <c r="AI121" i="6"/>
  <c r="Q235" i="6"/>
  <c r="T235" i="6"/>
  <c r="W235" i="6"/>
  <c r="Z235" i="6"/>
  <c r="AC235" i="6"/>
  <c r="AF235" i="6"/>
  <c r="AI235" i="6"/>
  <c r="Q72" i="6"/>
  <c r="T72" i="6"/>
  <c r="W72" i="6"/>
  <c r="Z72" i="6"/>
  <c r="AC72" i="6"/>
  <c r="AF72" i="6"/>
  <c r="AI72" i="6"/>
  <c r="Q127" i="6"/>
  <c r="T127" i="6"/>
  <c r="W127" i="6"/>
  <c r="Z127" i="6"/>
  <c r="AC127" i="6"/>
  <c r="AF127" i="6"/>
  <c r="AI127" i="6"/>
  <c r="Q73" i="6"/>
  <c r="T73" i="6"/>
  <c r="W73" i="6"/>
  <c r="Z73" i="6"/>
  <c r="AC73" i="6"/>
  <c r="AF73" i="6"/>
  <c r="AI73" i="6"/>
  <c r="Q331" i="6"/>
  <c r="T331" i="6"/>
  <c r="W331" i="6"/>
  <c r="Z331" i="6"/>
  <c r="AC331" i="6"/>
  <c r="AF331" i="6"/>
  <c r="AI331" i="6"/>
  <c r="Q225" i="6"/>
  <c r="T225" i="6"/>
  <c r="W225" i="6"/>
  <c r="Z225" i="6"/>
  <c r="AC225" i="6"/>
  <c r="AF225" i="6"/>
  <c r="AI225" i="6"/>
  <c r="Q295" i="6"/>
  <c r="T295" i="6"/>
  <c r="W295" i="6"/>
  <c r="Z295" i="6"/>
  <c r="AC295" i="6"/>
  <c r="AF295" i="6"/>
  <c r="AI295" i="6"/>
  <c r="Q234" i="6"/>
  <c r="T234" i="6"/>
  <c r="W234" i="6"/>
  <c r="Z234" i="6"/>
  <c r="AC234" i="6"/>
  <c r="AF234" i="6"/>
  <c r="AI234" i="6"/>
  <c r="Q303" i="6"/>
  <c r="T303" i="6"/>
  <c r="W303" i="6"/>
  <c r="Z303" i="6"/>
  <c r="AC303" i="6"/>
  <c r="AF303" i="6"/>
  <c r="AI303" i="6"/>
  <c r="Q76" i="6"/>
  <c r="T76" i="6"/>
  <c r="W76" i="6"/>
  <c r="Z76" i="6"/>
  <c r="AC76" i="6"/>
  <c r="AF76" i="6"/>
  <c r="AI76" i="6"/>
  <c r="Q78" i="6"/>
  <c r="T78" i="6"/>
  <c r="W78" i="6"/>
  <c r="Z78" i="6"/>
  <c r="AC78" i="6"/>
  <c r="AF78" i="6"/>
  <c r="AI78" i="6"/>
  <c r="Q132" i="6"/>
  <c r="T132" i="6"/>
  <c r="W132" i="6"/>
  <c r="Z132" i="6"/>
  <c r="AC132" i="6"/>
  <c r="AF132" i="6"/>
  <c r="AI132" i="6"/>
  <c r="Q222" i="6"/>
  <c r="T222" i="6"/>
  <c r="W222" i="6"/>
  <c r="Z222" i="6"/>
  <c r="AC222" i="6"/>
  <c r="AF222" i="6"/>
  <c r="AI222" i="6"/>
  <c r="Q133" i="6"/>
  <c r="T133" i="6"/>
  <c r="W133" i="6"/>
  <c r="Z133" i="6"/>
  <c r="AC133" i="6"/>
  <c r="AF133" i="6"/>
  <c r="AI133" i="6"/>
  <c r="Q80" i="6"/>
  <c r="T80" i="6"/>
  <c r="W80" i="6"/>
  <c r="Z80" i="6"/>
  <c r="AC80" i="6"/>
  <c r="AF80" i="6"/>
  <c r="AI80" i="6"/>
  <c r="Q130" i="6"/>
  <c r="T130" i="6"/>
  <c r="W130" i="6"/>
  <c r="Z130" i="6"/>
  <c r="AC130" i="6"/>
  <c r="AF130" i="6"/>
  <c r="AI130" i="6"/>
  <c r="AL168" i="6"/>
  <c r="AL93" i="6"/>
  <c r="AL82" i="6"/>
  <c r="AL84" i="6"/>
  <c r="AL283" i="6"/>
  <c r="AL189" i="6"/>
  <c r="AL273" i="6"/>
  <c r="AL219" i="6"/>
  <c r="AL204" i="6"/>
  <c r="AL311" i="6"/>
  <c r="AL321" i="6"/>
  <c r="AL227" i="6"/>
  <c r="AL249" i="6"/>
  <c r="AL85" i="6"/>
  <c r="AL215" i="6"/>
  <c r="AL184" i="6"/>
  <c r="AL324" i="6"/>
  <c r="AL253" i="6"/>
  <c r="AL149" i="6"/>
  <c r="AL291" i="6"/>
  <c r="AL146" i="6"/>
  <c r="AL309" i="6"/>
  <c r="AL318" i="6"/>
  <c r="AL186" i="6"/>
  <c r="AL221" i="6"/>
  <c r="AL180" i="6"/>
  <c r="AL233" i="6"/>
  <c r="AL87" i="6"/>
  <c r="AL272" i="6"/>
  <c r="AL153" i="6"/>
  <c r="AL282" i="6"/>
  <c r="AI282" i="6"/>
  <c r="AF282" i="6"/>
  <c r="AC282" i="6"/>
  <c r="Z282" i="6"/>
  <c r="Q326" i="6"/>
  <c r="T326" i="6"/>
  <c r="W326" i="6"/>
  <c r="Z326" i="6"/>
  <c r="AC326" i="6"/>
  <c r="AF326" i="6"/>
  <c r="AI326" i="6"/>
  <c r="Q61" i="6"/>
  <c r="T61" i="6"/>
  <c r="W61" i="6"/>
  <c r="Z61" i="6"/>
  <c r="AC61" i="6"/>
  <c r="AF61" i="6"/>
  <c r="AI61" i="6"/>
  <c r="Q245" i="6"/>
  <c r="T245" i="6"/>
  <c r="W245" i="6"/>
  <c r="Z245" i="6"/>
  <c r="AC245" i="6"/>
  <c r="AF245" i="6"/>
  <c r="AI245" i="6"/>
  <c r="Q62" i="6"/>
  <c r="T62" i="6"/>
  <c r="W62" i="6"/>
  <c r="Z62" i="6"/>
  <c r="AC62" i="6"/>
  <c r="AF62" i="6"/>
  <c r="AI62" i="6"/>
  <c r="Q117" i="6"/>
  <c r="T117" i="6"/>
  <c r="W117" i="6"/>
  <c r="Z117" i="6"/>
  <c r="AC117" i="6"/>
  <c r="AF117" i="6"/>
  <c r="AI117" i="6"/>
  <c r="Q120" i="6"/>
  <c r="T120" i="6"/>
  <c r="W120" i="6"/>
  <c r="Z120" i="6"/>
  <c r="AC120" i="6"/>
  <c r="AF120" i="6"/>
  <c r="AI120" i="6"/>
  <c r="Q65" i="6"/>
  <c r="T65" i="6"/>
  <c r="W65" i="6"/>
  <c r="Z65" i="6"/>
  <c r="AC65" i="6"/>
  <c r="AF65" i="6"/>
  <c r="AI65" i="6"/>
  <c r="Q66" i="6"/>
  <c r="T66" i="6"/>
  <c r="W66" i="6"/>
  <c r="Z66" i="6"/>
  <c r="AC66" i="6"/>
  <c r="AF66" i="6"/>
  <c r="AI66" i="6"/>
  <c r="Q67" i="6"/>
  <c r="T67" i="6"/>
  <c r="W67" i="6"/>
  <c r="Z67" i="6"/>
  <c r="AC67" i="6"/>
  <c r="AF67" i="6"/>
  <c r="AI67" i="6"/>
  <c r="Q265" i="6"/>
  <c r="T265" i="6"/>
  <c r="W265" i="6"/>
  <c r="Z265" i="6"/>
  <c r="AC265" i="6"/>
  <c r="AF265" i="6"/>
  <c r="AI265" i="6"/>
  <c r="Q69" i="6"/>
  <c r="T69" i="6"/>
  <c r="W69" i="6"/>
  <c r="Z69" i="6"/>
  <c r="AC69" i="6"/>
  <c r="AF69" i="6"/>
  <c r="AI69" i="6"/>
  <c r="Q248" i="6"/>
  <c r="T248" i="6"/>
  <c r="W248" i="6"/>
  <c r="Z248" i="6"/>
  <c r="AC248" i="6"/>
  <c r="AF248" i="6"/>
  <c r="AI248" i="6"/>
  <c r="Q70" i="6"/>
  <c r="T70" i="6"/>
  <c r="W70" i="6"/>
  <c r="Z70" i="6"/>
  <c r="AC70" i="6"/>
  <c r="AF70" i="6"/>
  <c r="AI70" i="6"/>
  <c r="Q299" i="6"/>
  <c r="T299" i="6"/>
  <c r="W299" i="6"/>
  <c r="Z299" i="6"/>
  <c r="AC299" i="6"/>
  <c r="AF299" i="6"/>
  <c r="AI299" i="6"/>
  <c r="Q71" i="6"/>
  <c r="T71" i="6"/>
  <c r="W71" i="6"/>
  <c r="Z71" i="6"/>
  <c r="AC71" i="6"/>
  <c r="AF71" i="6"/>
  <c r="AI71" i="6"/>
  <c r="Q104" i="6"/>
  <c r="T104" i="6"/>
  <c r="W104" i="6"/>
  <c r="Z104" i="6"/>
  <c r="AC104" i="6"/>
  <c r="AF104" i="6"/>
  <c r="AI104" i="6"/>
  <c r="Q192" i="6"/>
  <c r="T192" i="6"/>
  <c r="W192" i="6"/>
  <c r="Z192" i="6"/>
  <c r="AC192" i="6"/>
  <c r="AF192" i="6"/>
  <c r="AI192" i="6"/>
  <c r="Q90" i="6"/>
  <c r="T90" i="6"/>
  <c r="W90" i="6"/>
  <c r="Z90" i="6"/>
  <c r="AC90" i="6"/>
  <c r="AF90" i="6"/>
  <c r="AI90" i="6"/>
  <c r="Q142" i="6"/>
  <c r="T142" i="6"/>
  <c r="W142" i="6"/>
  <c r="Z142" i="6"/>
  <c r="AC142" i="6"/>
  <c r="AF142" i="6"/>
  <c r="AI142" i="6"/>
  <c r="Q195" i="6"/>
  <c r="T195" i="6"/>
  <c r="W195" i="6"/>
  <c r="Z195" i="6"/>
  <c r="AC195" i="6"/>
  <c r="AF195" i="6"/>
  <c r="AI195" i="6"/>
  <c r="Q74" i="6"/>
  <c r="T74" i="6"/>
  <c r="W74" i="6"/>
  <c r="Z74" i="6"/>
  <c r="AC74" i="6"/>
  <c r="AF74" i="6"/>
  <c r="AI74" i="6"/>
  <c r="Q328" i="6"/>
  <c r="T328" i="6"/>
  <c r="W328" i="6"/>
  <c r="Z328" i="6"/>
  <c r="AC328" i="6"/>
  <c r="AF328" i="6"/>
  <c r="AI328" i="6"/>
  <c r="Q284" i="6"/>
  <c r="T284" i="6"/>
  <c r="W284" i="6"/>
  <c r="Z284" i="6"/>
  <c r="AC284" i="6"/>
  <c r="AF284" i="6"/>
  <c r="AI284" i="6"/>
  <c r="Q75" i="6"/>
  <c r="T75" i="6"/>
  <c r="W75" i="6"/>
  <c r="Z75" i="6"/>
  <c r="AC75" i="6"/>
  <c r="AF75" i="6"/>
  <c r="AI75" i="6"/>
  <c r="Q134" i="6"/>
  <c r="T134" i="6"/>
  <c r="W134" i="6"/>
  <c r="Z134" i="6"/>
  <c r="AC134" i="6"/>
  <c r="AF134" i="6"/>
  <c r="AI134" i="6"/>
  <c r="Q77" i="6"/>
  <c r="T77" i="6"/>
  <c r="W77" i="6"/>
  <c r="Z77" i="6"/>
  <c r="AC77" i="6"/>
  <c r="AF77" i="6"/>
  <c r="AI77" i="6"/>
  <c r="Q251" i="6"/>
  <c r="T251" i="6"/>
  <c r="W251" i="6"/>
  <c r="Z251" i="6"/>
  <c r="AC251" i="6"/>
  <c r="AF251" i="6"/>
  <c r="AI251" i="6"/>
  <c r="Q96" i="6"/>
  <c r="T96" i="6"/>
  <c r="W96" i="6"/>
  <c r="Z96" i="6"/>
  <c r="AC96" i="6"/>
  <c r="AF96" i="6"/>
  <c r="AI96" i="6"/>
  <c r="Q79" i="6"/>
  <c r="T79" i="6"/>
  <c r="W79" i="6"/>
  <c r="Z79" i="6"/>
  <c r="AC79" i="6"/>
  <c r="AF79" i="6"/>
  <c r="AI79" i="6"/>
  <c r="Q220" i="6"/>
  <c r="T220" i="6"/>
  <c r="W220" i="6"/>
  <c r="Z220" i="6"/>
  <c r="AC220" i="6"/>
  <c r="AF220" i="6"/>
  <c r="AI220" i="6"/>
  <c r="Q81" i="6"/>
  <c r="T81" i="6"/>
  <c r="W81" i="6"/>
  <c r="Z81" i="6"/>
  <c r="AC81" i="6"/>
  <c r="AF81" i="6"/>
  <c r="AI81" i="6"/>
  <c r="Q300" i="6"/>
  <c r="T300" i="6"/>
  <c r="W300" i="6"/>
  <c r="Z300" i="6"/>
  <c r="AC300" i="6"/>
  <c r="AF300" i="6"/>
  <c r="AI300" i="6"/>
  <c r="Q282" i="6"/>
  <c r="T282" i="6"/>
  <c r="W282" i="6"/>
  <c r="AL308" i="6"/>
  <c r="AL286" i="6"/>
  <c r="AL175" i="6"/>
  <c r="AL83" i="6"/>
  <c r="AL181" i="6"/>
  <c r="AL320" i="6"/>
  <c r="AL267" i="6"/>
  <c r="AL266" i="6"/>
  <c r="AL94" i="6"/>
  <c r="AL199" i="6"/>
  <c r="AL290" i="6"/>
  <c r="AL125" i="6"/>
  <c r="AL157" i="6"/>
  <c r="AL150" i="6"/>
  <c r="AL226" i="6"/>
  <c r="AL99" i="6"/>
  <c r="AL148" i="6"/>
  <c r="AL187" i="6"/>
  <c r="AL86" i="6"/>
  <c r="AL275" i="6"/>
  <c r="AL317" i="6"/>
  <c r="AL169" i="6"/>
  <c r="AL329" i="6"/>
  <c r="AL278" i="6"/>
  <c r="AL297" i="6"/>
  <c r="AL250" i="6"/>
  <c r="AL115" i="6"/>
  <c r="AL124" i="6"/>
  <c r="AL88" i="6"/>
  <c r="AL209" i="6"/>
  <c r="Q168" i="6"/>
  <c r="T168" i="6"/>
  <c r="W168" i="6"/>
  <c r="Z168" i="6"/>
  <c r="AC168" i="6"/>
  <c r="AF168" i="6"/>
  <c r="AI168" i="6"/>
  <c r="Q93" i="6"/>
  <c r="T93" i="6"/>
  <c r="W93" i="6"/>
  <c r="Z93" i="6"/>
  <c r="AC93" i="6"/>
  <c r="AF93" i="6"/>
  <c r="AI93" i="6"/>
  <c r="Q82" i="6"/>
  <c r="T82" i="6"/>
  <c r="W82" i="6"/>
  <c r="Z82" i="6"/>
  <c r="AC82" i="6"/>
  <c r="AF82" i="6"/>
  <c r="AI82" i="6"/>
  <c r="Q84" i="6"/>
  <c r="T84" i="6"/>
  <c r="W84" i="6"/>
  <c r="Z84" i="6"/>
  <c r="AC84" i="6"/>
  <c r="AF84" i="6"/>
  <c r="AI84" i="6"/>
  <c r="Q283" i="6"/>
  <c r="T283" i="6"/>
  <c r="W283" i="6"/>
  <c r="Z283" i="6"/>
  <c r="AC283" i="6"/>
  <c r="AF283" i="6"/>
  <c r="AI283" i="6"/>
  <c r="Q189" i="6"/>
  <c r="T189" i="6"/>
  <c r="W189" i="6"/>
  <c r="Z189" i="6"/>
  <c r="AC189" i="6"/>
  <c r="AF189" i="6"/>
  <c r="AI189" i="6"/>
  <c r="Q273" i="6"/>
  <c r="T273" i="6"/>
  <c r="W273" i="6"/>
  <c r="Z273" i="6"/>
  <c r="AC273" i="6"/>
  <c r="AF273" i="6"/>
  <c r="AI273" i="6"/>
  <c r="Q219" i="6"/>
  <c r="T219" i="6"/>
  <c r="W219" i="6"/>
  <c r="Z219" i="6"/>
  <c r="AC219" i="6"/>
  <c r="AF219" i="6"/>
  <c r="AI219" i="6"/>
  <c r="Q204" i="6"/>
  <c r="T204" i="6"/>
  <c r="W204" i="6"/>
  <c r="Z204" i="6"/>
  <c r="AC204" i="6"/>
  <c r="AF204" i="6"/>
  <c r="AI204" i="6"/>
  <c r="Q311" i="6"/>
  <c r="T311" i="6"/>
  <c r="W311" i="6"/>
  <c r="Z311" i="6"/>
  <c r="AC311" i="6"/>
  <c r="AF311" i="6"/>
  <c r="AI311" i="6"/>
  <c r="Q321" i="6"/>
  <c r="T321" i="6"/>
  <c r="W321" i="6"/>
  <c r="Z321" i="6"/>
  <c r="AC321" i="6"/>
  <c r="AF321" i="6"/>
  <c r="AI321" i="6"/>
  <c r="Q227" i="6"/>
  <c r="T227" i="6"/>
  <c r="W227" i="6"/>
  <c r="Z227" i="6"/>
  <c r="AC227" i="6"/>
  <c r="AF227" i="6"/>
  <c r="AI227" i="6"/>
  <c r="Q249" i="6"/>
  <c r="T249" i="6"/>
  <c r="W249" i="6"/>
  <c r="Z249" i="6"/>
  <c r="AC249" i="6"/>
  <c r="AF249" i="6"/>
  <c r="AI249" i="6"/>
  <c r="Q85" i="6"/>
  <c r="T85" i="6"/>
  <c r="W85" i="6"/>
  <c r="Z85" i="6"/>
  <c r="AC85" i="6"/>
  <c r="AF85" i="6"/>
  <c r="AI85" i="6"/>
  <c r="Q215" i="6"/>
  <c r="T215" i="6"/>
  <c r="W215" i="6"/>
  <c r="Z215" i="6"/>
  <c r="AC215" i="6"/>
  <c r="AF215" i="6"/>
  <c r="AI215" i="6"/>
  <c r="Q184" i="6"/>
  <c r="T184" i="6"/>
  <c r="W184" i="6"/>
  <c r="Z184" i="6"/>
  <c r="AC184" i="6"/>
  <c r="AF184" i="6"/>
  <c r="AI184" i="6"/>
  <c r="Q324" i="6"/>
  <c r="T324" i="6"/>
  <c r="W324" i="6"/>
  <c r="Z324" i="6"/>
  <c r="AC324" i="6"/>
  <c r="AF324" i="6"/>
  <c r="AI324" i="6"/>
  <c r="Q253" i="6"/>
  <c r="T253" i="6"/>
  <c r="W253" i="6"/>
  <c r="Z253" i="6"/>
  <c r="AC253" i="6"/>
  <c r="AF253" i="6"/>
  <c r="AI253" i="6"/>
  <c r="Q149" i="6"/>
  <c r="T149" i="6"/>
  <c r="W149" i="6"/>
  <c r="Z149" i="6"/>
  <c r="AC149" i="6"/>
  <c r="AF149" i="6"/>
  <c r="AI149" i="6"/>
  <c r="Q291" i="6"/>
  <c r="T291" i="6"/>
  <c r="W291" i="6"/>
  <c r="Z291" i="6"/>
  <c r="AC291" i="6"/>
  <c r="AF291" i="6"/>
  <c r="AI291" i="6"/>
  <c r="Q146" i="6"/>
  <c r="T146" i="6"/>
  <c r="W146" i="6"/>
  <c r="Z146" i="6"/>
  <c r="AC146" i="6"/>
  <c r="AF146" i="6"/>
  <c r="AI146" i="6"/>
  <c r="Q309" i="6"/>
  <c r="T309" i="6"/>
  <c r="W309" i="6"/>
  <c r="Z309" i="6"/>
  <c r="AC309" i="6"/>
  <c r="AF309" i="6"/>
  <c r="AI309" i="6"/>
  <c r="Q318" i="6"/>
  <c r="T318" i="6"/>
  <c r="W318" i="6"/>
  <c r="Z318" i="6"/>
  <c r="AC318" i="6"/>
  <c r="AF318" i="6"/>
  <c r="AI318" i="6"/>
  <c r="Q186" i="6"/>
  <c r="T186" i="6"/>
  <c r="W186" i="6"/>
  <c r="Z186" i="6"/>
  <c r="AC186" i="6"/>
  <c r="AF186" i="6"/>
  <c r="AI186" i="6"/>
  <c r="Q221" i="6"/>
  <c r="T221" i="6"/>
  <c r="W221" i="6"/>
  <c r="Z221" i="6"/>
  <c r="AC221" i="6"/>
  <c r="AF221" i="6"/>
  <c r="AI221" i="6"/>
  <c r="Q180" i="6"/>
  <c r="T180" i="6"/>
  <c r="W180" i="6"/>
  <c r="Z180" i="6"/>
  <c r="AC180" i="6"/>
  <c r="AF180" i="6"/>
  <c r="AI180" i="6"/>
  <c r="Q233" i="6"/>
  <c r="T233" i="6"/>
  <c r="W233" i="6"/>
  <c r="Z233" i="6"/>
  <c r="AC233" i="6"/>
  <c r="AF233" i="6"/>
  <c r="AI233" i="6"/>
  <c r="Q87" i="6"/>
  <c r="T87" i="6"/>
  <c r="W87" i="6"/>
  <c r="Z87" i="6"/>
  <c r="AC87" i="6"/>
  <c r="AF87" i="6"/>
  <c r="AI87" i="6"/>
  <c r="Q272" i="6"/>
  <c r="T272" i="6"/>
  <c r="W272" i="6"/>
  <c r="Z272" i="6"/>
  <c r="AC272" i="6"/>
  <c r="AF272" i="6"/>
  <c r="AI272" i="6"/>
  <c r="Q153" i="6"/>
  <c r="T153" i="6"/>
  <c r="W153" i="6"/>
  <c r="Z153" i="6"/>
  <c r="AC153" i="6"/>
  <c r="AF153" i="6"/>
  <c r="AI153" i="6"/>
  <c r="Q308" i="6"/>
  <c r="T308" i="6"/>
  <c r="W308" i="6"/>
  <c r="Z308" i="6"/>
  <c r="AC308" i="6"/>
  <c r="AF308" i="6"/>
  <c r="AI308" i="6"/>
  <c r="Q286" i="6"/>
  <c r="T286" i="6"/>
  <c r="W286" i="6"/>
  <c r="Z286" i="6"/>
  <c r="AC286" i="6"/>
  <c r="AF286" i="6"/>
  <c r="AI286" i="6"/>
  <c r="Q175" i="6"/>
  <c r="T175" i="6"/>
  <c r="W175" i="6"/>
  <c r="Z175" i="6"/>
  <c r="AC175" i="6"/>
  <c r="AF175" i="6"/>
  <c r="AI175" i="6"/>
  <c r="Q83" i="6"/>
  <c r="T83" i="6"/>
  <c r="W83" i="6"/>
  <c r="Z83" i="6"/>
  <c r="AC83" i="6"/>
  <c r="AF83" i="6"/>
  <c r="AI83" i="6"/>
  <c r="Q181" i="6"/>
  <c r="T181" i="6"/>
  <c r="W181" i="6"/>
  <c r="Z181" i="6"/>
  <c r="AC181" i="6"/>
  <c r="AF181" i="6"/>
  <c r="AI181" i="6"/>
  <c r="Q320" i="6"/>
  <c r="T320" i="6"/>
  <c r="W320" i="6"/>
  <c r="Z320" i="6"/>
  <c r="AC320" i="6"/>
  <c r="AF320" i="6"/>
  <c r="AI320" i="6"/>
  <c r="Q267" i="6"/>
  <c r="T267" i="6"/>
  <c r="W267" i="6"/>
  <c r="Z267" i="6"/>
  <c r="AC267" i="6"/>
  <c r="AF267" i="6"/>
  <c r="AI267" i="6"/>
  <c r="Q266" i="6"/>
  <c r="T266" i="6"/>
  <c r="W266" i="6"/>
  <c r="Z266" i="6"/>
  <c r="AC266" i="6"/>
  <c r="AF266" i="6"/>
  <c r="AI266" i="6"/>
  <c r="Q94" i="6"/>
  <c r="T94" i="6"/>
  <c r="W94" i="6"/>
  <c r="Z94" i="6"/>
  <c r="AC94" i="6"/>
  <c r="AF94" i="6"/>
  <c r="AI94" i="6"/>
  <c r="Q199" i="6"/>
  <c r="T199" i="6"/>
  <c r="W199" i="6"/>
  <c r="Z199" i="6"/>
  <c r="AC199" i="6"/>
  <c r="AF199" i="6"/>
  <c r="AI199" i="6"/>
  <c r="Q290" i="6"/>
  <c r="T290" i="6"/>
  <c r="W290" i="6"/>
  <c r="Z290" i="6"/>
  <c r="AC290" i="6"/>
  <c r="AF290" i="6"/>
  <c r="AI290" i="6"/>
  <c r="Q125" i="6"/>
  <c r="T125" i="6"/>
  <c r="W125" i="6"/>
  <c r="Z125" i="6"/>
  <c r="AC125" i="6"/>
  <c r="AF125" i="6"/>
  <c r="AI125" i="6"/>
  <c r="Q157" i="6"/>
  <c r="T157" i="6"/>
  <c r="W157" i="6"/>
  <c r="Z157" i="6"/>
  <c r="AC157" i="6"/>
  <c r="AF157" i="6"/>
  <c r="AI157" i="6"/>
  <c r="Q150" i="6"/>
  <c r="T150" i="6"/>
  <c r="W150" i="6"/>
  <c r="Z150" i="6"/>
  <c r="AC150" i="6"/>
  <c r="AF150" i="6"/>
  <c r="AI150" i="6"/>
  <c r="Q226" i="6"/>
  <c r="T226" i="6"/>
  <c r="W226" i="6"/>
  <c r="Z226" i="6"/>
  <c r="AC226" i="6"/>
  <c r="AF226" i="6"/>
  <c r="AI226" i="6"/>
  <c r="Q99" i="6"/>
  <c r="T99" i="6"/>
  <c r="W99" i="6"/>
  <c r="Z99" i="6"/>
  <c r="AC99" i="6"/>
  <c r="AF99" i="6"/>
  <c r="AI99" i="6"/>
  <c r="Q148" i="6"/>
  <c r="T148" i="6"/>
  <c r="W148" i="6"/>
  <c r="Z148" i="6"/>
  <c r="AC148" i="6"/>
  <c r="AF148" i="6"/>
  <c r="AI148" i="6"/>
  <c r="Q187" i="6"/>
  <c r="T187" i="6"/>
  <c r="W187" i="6"/>
  <c r="Z187" i="6"/>
  <c r="AC187" i="6"/>
  <c r="AF187" i="6"/>
  <c r="AI187" i="6"/>
  <c r="Q86" i="6"/>
  <c r="T86" i="6"/>
  <c r="W86" i="6"/>
  <c r="Z86" i="6"/>
  <c r="AC86" i="6"/>
  <c r="AF86" i="6"/>
  <c r="AI86" i="6"/>
  <c r="Q275" i="6"/>
  <c r="T275" i="6"/>
  <c r="W275" i="6"/>
  <c r="Z275" i="6"/>
  <c r="AC275" i="6"/>
  <c r="AF275" i="6"/>
  <c r="AI275" i="6"/>
  <c r="Q317" i="6"/>
  <c r="T317" i="6"/>
  <c r="W317" i="6"/>
  <c r="Z317" i="6"/>
  <c r="AC317" i="6"/>
  <c r="AF317" i="6"/>
  <c r="AI317" i="6"/>
  <c r="Q169" i="6"/>
  <c r="T169" i="6"/>
  <c r="W169" i="6"/>
  <c r="Z169" i="6"/>
  <c r="AC169" i="6"/>
  <c r="AF169" i="6"/>
  <c r="AI169" i="6"/>
  <c r="Q329" i="6"/>
  <c r="T329" i="6"/>
  <c r="W329" i="6"/>
  <c r="Z329" i="6"/>
  <c r="AC329" i="6"/>
  <c r="AF329" i="6"/>
  <c r="AI329" i="6"/>
  <c r="Q278" i="6"/>
  <c r="T278" i="6"/>
  <c r="W278" i="6"/>
  <c r="Z278" i="6"/>
  <c r="AC278" i="6"/>
  <c r="AF278" i="6"/>
  <c r="AI278" i="6"/>
  <c r="Q297" i="6"/>
  <c r="T297" i="6"/>
  <c r="W297" i="6"/>
  <c r="Z297" i="6"/>
  <c r="AC297" i="6"/>
  <c r="AF297" i="6"/>
  <c r="AI297" i="6"/>
  <c r="Q250" i="6"/>
  <c r="T250" i="6"/>
  <c r="W250" i="6"/>
  <c r="Z250" i="6"/>
  <c r="AC250" i="6"/>
  <c r="AF250" i="6"/>
  <c r="AI250" i="6"/>
  <c r="Q115" i="6"/>
  <c r="T115" i="6"/>
  <c r="W115" i="6"/>
  <c r="Z115" i="6"/>
  <c r="AC115" i="6"/>
  <c r="AF115" i="6"/>
  <c r="AI115" i="6"/>
  <c r="Q124" i="6"/>
  <c r="T124" i="6"/>
  <c r="W124" i="6"/>
  <c r="Z124" i="6"/>
  <c r="AC124" i="6"/>
  <c r="AF124" i="6"/>
  <c r="AI124" i="6"/>
  <c r="Q88" i="6"/>
  <c r="T88" i="6"/>
  <c r="W88" i="6"/>
  <c r="Z88" i="6"/>
  <c r="AC88" i="6"/>
  <c r="AF88" i="6"/>
  <c r="AI88" i="6"/>
  <c r="Q209" i="6"/>
  <c r="T209" i="6"/>
  <c r="W209" i="6"/>
  <c r="Z209" i="6"/>
  <c r="AC209" i="6"/>
  <c r="AF209" i="6"/>
  <c r="AI209" i="6"/>
  <c r="L10" i="3"/>
  <c r="M10" i="3"/>
  <c r="AO8" i="1"/>
  <c r="AN349" i="1"/>
  <c r="AK354" i="1"/>
  <c r="N10" i="3" s="1"/>
  <c r="AK352" i="1"/>
  <c r="AK350" i="1"/>
  <c r="AN357" i="1"/>
  <c r="AK357" i="1"/>
  <c r="AH352" i="1"/>
  <c r="AH354" i="1"/>
  <c r="AE351" i="1"/>
  <c r="AE353" i="1"/>
  <c r="AH356" i="1"/>
  <c r="AE349" i="1"/>
  <c r="AB353" i="1"/>
  <c r="AB351" i="1"/>
  <c r="AE356" i="1"/>
  <c r="AB349" i="1"/>
  <c r="Y353" i="1"/>
  <c r="Y351" i="1"/>
  <c r="AB356" i="1"/>
  <c r="Y349" i="1"/>
  <c r="V353" i="1"/>
  <c r="V351" i="1"/>
  <c r="Y356" i="1"/>
  <c r="V349" i="1"/>
  <c r="S353" i="1"/>
  <c r="S351" i="1"/>
  <c r="V356" i="1"/>
  <c r="S349" i="1"/>
  <c r="P354" i="1"/>
  <c r="P352" i="1"/>
  <c r="P350" i="1"/>
  <c r="P356" i="1"/>
  <c r="P357" i="1"/>
  <c r="AH350" i="1"/>
  <c r="AK349" i="1"/>
  <c r="AK353" i="1"/>
  <c r="AK351" i="1"/>
  <c r="AN356" i="1"/>
  <c r="AK356" i="1"/>
  <c r="AH349" i="1"/>
  <c r="AH351" i="1"/>
  <c r="AH353" i="1"/>
  <c r="AE350" i="1"/>
  <c r="AE352" i="1"/>
  <c r="AE354" i="1"/>
  <c r="AH357" i="1"/>
  <c r="AB354" i="1"/>
  <c r="K10" i="3" s="1"/>
  <c r="AB352" i="1"/>
  <c r="AB350" i="1"/>
  <c r="AE357" i="1"/>
  <c r="Y354" i="1"/>
  <c r="J10" i="3" s="1"/>
  <c r="Y352" i="1"/>
  <c r="Y350" i="1"/>
  <c r="AB357" i="1"/>
  <c r="V354" i="1"/>
  <c r="I10" i="3" s="1"/>
  <c r="V352" i="1"/>
  <c r="V350" i="1"/>
  <c r="Y357" i="1"/>
  <c r="S354" i="1"/>
  <c r="H10" i="3" s="1"/>
  <c r="S352" i="1"/>
  <c r="S350" i="1"/>
  <c r="V357" i="1"/>
  <c r="P349" i="1"/>
  <c r="P353" i="1"/>
  <c r="P351" i="1"/>
  <c r="S356" i="1"/>
  <c r="S357" i="1"/>
  <c r="G10" i="3"/>
  <c r="AG18" i="5"/>
  <c r="AG46" i="5"/>
  <c r="AG60" i="5"/>
  <c r="AG88" i="5"/>
  <c r="AG331" i="5"/>
  <c r="AF349" i="5"/>
  <c r="AF350" i="5"/>
  <c r="AF351" i="5"/>
  <c r="AF352" i="5"/>
  <c r="AF353" i="5"/>
  <c r="AF354" i="5"/>
  <c r="AF357" i="5"/>
  <c r="AG6" i="5"/>
  <c r="AG32" i="5"/>
  <c r="AG74" i="5"/>
  <c r="E349" i="5"/>
  <c r="E350" i="5"/>
  <c r="E351" i="5"/>
  <c r="E352" i="5"/>
  <c r="E353" i="5"/>
  <c r="E354" i="5"/>
  <c r="AG27" i="4"/>
  <c r="AG55" i="4"/>
  <c r="AG79" i="4"/>
  <c r="AG113" i="4"/>
  <c r="AG123" i="4"/>
  <c r="AG133" i="4"/>
  <c r="AG159" i="4"/>
  <c r="AG171" i="4"/>
  <c r="AG331" i="4"/>
  <c r="E350" i="4"/>
  <c r="AF350" i="4"/>
  <c r="E352" i="4"/>
  <c r="AF352" i="4"/>
  <c r="E354" i="4"/>
  <c r="AF354" i="4"/>
  <c r="AF356" i="4"/>
  <c r="AF357" i="4"/>
  <c r="AG13" i="4"/>
  <c r="AG41" i="4"/>
  <c r="AG67" i="4"/>
  <c r="AG91" i="4"/>
  <c r="AG103" i="4"/>
  <c r="AG6" i="4"/>
  <c r="AG330" i="4"/>
  <c r="E349" i="4"/>
  <c r="E351" i="4"/>
  <c r="AF351" i="4"/>
  <c r="E353" i="4"/>
  <c r="AF353" i="4"/>
  <c r="E354" i="1"/>
  <c r="E352" i="1"/>
  <c r="E350" i="1"/>
  <c r="AN354" i="1"/>
  <c r="AN350" i="1"/>
  <c r="AO331" i="1"/>
  <c r="AO329" i="1"/>
  <c r="AO327" i="1"/>
  <c r="AO325" i="1"/>
  <c r="AO323" i="1"/>
  <c r="AO321" i="1"/>
  <c r="AO319" i="1"/>
  <c r="AO317" i="1"/>
  <c r="AO315" i="1"/>
  <c r="AO313" i="1"/>
  <c r="AO311" i="1"/>
  <c r="AO309" i="1"/>
  <c r="AO307" i="1"/>
  <c r="AO305" i="1"/>
  <c r="AO303" i="1"/>
  <c r="AO301" i="1"/>
  <c r="AO299" i="1"/>
  <c r="AO297" i="1"/>
  <c r="AO295" i="1"/>
  <c r="AO293" i="1"/>
  <c r="AO291" i="1"/>
  <c r="AO289" i="1"/>
  <c r="AO287" i="1"/>
  <c r="AO285" i="1"/>
  <c r="AO283" i="1"/>
  <c r="AO281" i="1"/>
  <c r="AO279" i="1"/>
  <c r="AO277" i="1"/>
  <c r="AO275" i="1"/>
  <c r="AO273" i="1"/>
  <c r="AO271" i="1"/>
  <c r="AO269" i="1"/>
  <c r="AO267" i="1"/>
  <c r="AO265" i="1"/>
  <c r="AO263" i="1"/>
  <c r="AO261" i="1"/>
  <c r="AO259" i="1"/>
  <c r="AO257" i="1"/>
  <c r="AO255" i="1"/>
  <c r="AO253" i="1"/>
  <c r="AO251" i="1"/>
  <c r="AO249" i="1"/>
  <c r="AO247" i="1"/>
  <c r="AO245" i="1"/>
  <c r="AO243" i="1"/>
  <c r="AO241" i="1"/>
  <c r="AO239" i="1"/>
  <c r="AO237" i="1"/>
  <c r="AO235" i="1"/>
  <c r="AO233" i="1"/>
  <c r="AO231" i="1"/>
  <c r="AO229" i="1"/>
  <c r="AO227" i="1"/>
  <c r="AO225" i="1"/>
  <c r="AO223" i="1"/>
  <c r="AO221" i="1"/>
  <c r="AO219" i="1"/>
  <c r="AO217" i="1"/>
  <c r="AO215" i="1"/>
  <c r="AO213" i="1"/>
  <c r="AO211" i="1"/>
  <c r="AO209" i="1"/>
  <c r="AO207" i="1"/>
  <c r="AO205" i="1"/>
  <c r="AO203" i="1"/>
  <c r="AO201" i="1"/>
  <c r="AO199" i="1"/>
  <c r="AO197" i="1"/>
  <c r="AO195" i="1"/>
  <c r="AO193" i="1"/>
  <c r="AO191" i="1"/>
  <c r="AO189" i="1"/>
  <c r="AO187" i="1"/>
  <c r="AO185" i="1"/>
  <c r="AO183" i="1"/>
  <c r="AO181" i="1"/>
  <c r="AO179" i="1"/>
  <c r="AO177" i="1"/>
  <c r="AO175" i="1"/>
  <c r="AO173" i="1"/>
  <c r="AO171" i="1"/>
  <c r="AO169" i="1"/>
  <c r="AO167" i="1"/>
  <c r="AO165" i="1"/>
  <c r="AO163" i="1"/>
  <c r="AO161" i="1"/>
  <c r="AO159" i="1"/>
  <c r="AO157" i="1"/>
  <c r="AO155" i="1"/>
  <c r="AO153" i="1"/>
  <c r="AO151" i="1"/>
  <c r="AO149" i="1"/>
  <c r="AO147" i="1"/>
  <c r="AO145" i="1"/>
  <c r="AO143" i="1"/>
  <c r="AO141" i="1"/>
  <c r="AO139" i="1"/>
  <c r="AO137" i="1"/>
  <c r="AO135" i="1"/>
  <c r="AO133" i="1"/>
  <c r="AO131" i="1"/>
  <c r="AO129" i="1"/>
  <c r="AO127" i="1"/>
  <c r="AO125" i="1"/>
  <c r="AO123" i="1"/>
  <c r="AO121" i="1"/>
  <c r="AO119" i="1"/>
  <c r="AO117" i="1"/>
  <c r="AO115" i="1"/>
  <c r="AO113" i="1"/>
  <c r="AO111" i="1"/>
  <c r="AO109" i="1"/>
  <c r="AO107" i="1"/>
  <c r="AO105" i="1"/>
  <c r="AO103" i="1"/>
  <c r="AO101" i="1"/>
  <c r="AO99" i="1"/>
  <c r="AO97" i="1"/>
  <c r="AO95" i="1"/>
  <c r="AO93" i="1"/>
  <c r="AO91" i="1"/>
  <c r="AO89" i="1"/>
  <c r="AO87" i="1"/>
  <c r="AO85" i="1"/>
  <c r="AO83" i="1"/>
  <c r="AO81" i="1"/>
  <c r="AO79" i="1"/>
  <c r="AO77" i="1"/>
  <c r="AO75" i="1"/>
  <c r="AO73" i="1"/>
  <c r="AO71" i="1"/>
  <c r="AO69" i="1"/>
  <c r="AO67" i="1"/>
  <c r="AO65" i="1"/>
  <c r="AO63" i="1"/>
  <c r="AO61" i="1"/>
  <c r="AO59" i="1"/>
  <c r="AO57" i="1"/>
  <c r="AO55" i="1"/>
  <c r="AO53" i="1"/>
  <c r="AO51" i="1"/>
  <c r="AO49" i="1"/>
  <c r="AO47" i="1"/>
  <c r="AO45" i="1"/>
  <c r="AO43" i="1"/>
  <c r="AO41" i="1"/>
  <c r="AO39" i="1"/>
  <c r="AO37" i="1"/>
  <c r="AO35" i="1"/>
  <c r="AO33" i="1"/>
  <c r="AO31" i="1"/>
  <c r="AO29" i="1"/>
  <c r="AO27" i="1"/>
  <c r="AO25" i="1"/>
  <c r="AO23" i="1"/>
  <c r="AO21" i="1"/>
  <c r="AO19" i="1"/>
  <c r="AO17" i="1"/>
  <c r="AO15" i="1"/>
  <c r="AO13" i="1"/>
  <c r="AO11" i="1"/>
  <c r="AO9" i="1"/>
  <c r="AO7" i="1"/>
  <c r="E349" i="1"/>
  <c r="E353" i="1"/>
  <c r="E351" i="1"/>
  <c r="AN352" i="1"/>
  <c r="AN353" i="1"/>
  <c r="AN351" i="1"/>
  <c r="AO330" i="1"/>
  <c r="AO328" i="1"/>
  <c r="AO326" i="1"/>
  <c r="AO324" i="1"/>
  <c r="AO322" i="1"/>
  <c r="AO320" i="1"/>
  <c r="AO318" i="1"/>
  <c r="AO316" i="1"/>
  <c r="AO314" i="1"/>
  <c r="AO312" i="1"/>
  <c r="AO310" i="1"/>
  <c r="AO308" i="1"/>
  <c r="AO306" i="1"/>
  <c r="AO304" i="1"/>
  <c r="AO302" i="1"/>
  <c r="AO300" i="1"/>
  <c r="AO298" i="1"/>
  <c r="AO296" i="1"/>
  <c r="AO294" i="1"/>
  <c r="AO292" i="1"/>
  <c r="AO290" i="1"/>
  <c r="AO288" i="1"/>
  <c r="AO286" i="1"/>
  <c r="AO284" i="1"/>
  <c r="AO282" i="1"/>
  <c r="AO280" i="1"/>
  <c r="AO278" i="1"/>
  <c r="AO276" i="1"/>
  <c r="AO274" i="1"/>
  <c r="AO272" i="1"/>
  <c r="AO270" i="1"/>
  <c r="AO268" i="1"/>
  <c r="AO266" i="1"/>
  <c r="AO264" i="1"/>
  <c r="AO262" i="1"/>
  <c r="AO260" i="1"/>
  <c r="AO258" i="1"/>
  <c r="AO256" i="1"/>
  <c r="AO254" i="1"/>
  <c r="AO252" i="1"/>
  <c r="AO250" i="1"/>
  <c r="AO248" i="1"/>
  <c r="AO246" i="1"/>
  <c r="AO244" i="1"/>
  <c r="AO242" i="1"/>
  <c r="AO240" i="1"/>
  <c r="AO238" i="1"/>
  <c r="AO236" i="1"/>
  <c r="AO234" i="1"/>
  <c r="AO232" i="1"/>
  <c r="AO230" i="1"/>
  <c r="AO228" i="1"/>
  <c r="AO226" i="1"/>
  <c r="AO224" i="1"/>
  <c r="AO222" i="1"/>
  <c r="AO220" i="1"/>
  <c r="AO218" i="1"/>
  <c r="AO216" i="1"/>
  <c r="AO214" i="1"/>
  <c r="AO212" i="1"/>
  <c r="AO210" i="1"/>
  <c r="AO208" i="1"/>
  <c r="AO206" i="1"/>
  <c r="AO204" i="1"/>
  <c r="AO202" i="1"/>
  <c r="AO200" i="1"/>
  <c r="AO198" i="1"/>
  <c r="AO196" i="1"/>
  <c r="AO194" i="1"/>
  <c r="AO192" i="1"/>
  <c r="AO190" i="1"/>
  <c r="AO188" i="1"/>
  <c r="AO186" i="1"/>
  <c r="AO184" i="1"/>
  <c r="AO182" i="1"/>
  <c r="AO180" i="1"/>
  <c r="AO178" i="1"/>
  <c r="AO176" i="1"/>
  <c r="AO174" i="1"/>
  <c r="AO172" i="1"/>
  <c r="AO170" i="1"/>
  <c r="AO168" i="1"/>
  <c r="AO166" i="1"/>
  <c r="AO164" i="1"/>
  <c r="AO162" i="1"/>
  <c r="AO160" i="1"/>
  <c r="AO158" i="1"/>
  <c r="AO156" i="1"/>
  <c r="AO154" i="1"/>
  <c r="AO152" i="1"/>
  <c r="AO150" i="1"/>
  <c r="AO148" i="1"/>
  <c r="AO146" i="1"/>
  <c r="AO144" i="1"/>
  <c r="AO142" i="1"/>
  <c r="AO140" i="1"/>
  <c r="AO138" i="1"/>
  <c r="AO136" i="1"/>
  <c r="AO134" i="1"/>
  <c r="AO132" i="1"/>
  <c r="AO130" i="1"/>
  <c r="AO128" i="1"/>
  <c r="AO126" i="1"/>
  <c r="AO124" i="1"/>
  <c r="AO122" i="1"/>
  <c r="AO120" i="1"/>
  <c r="AO118" i="1"/>
  <c r="AO116" i="1"/>
  <c r="AO114" i="1"/>
  <c r="AO112" i="1"/>
  <c r="AO110" i="1"/>
  <c r="AO108" i="1"/>
  <c r="AO106" i="1"/>
  <c r="AO104" i="1"/>
  <c r="AO102" i="1"/>
  <c r="AO100" i="1"/>
  <c r="AO98" i="1"/>
  <c r="AO96" i="1"/>
  <c r="AO94" i="1"/>
  <c r="AO92" i="1"/>
  <c r="AO90" i="1"/>
  <c r="AO88" i="1"/>
  <c r="AO86" i="1"/>
  <c r="AO84" i="1"/>
  <c r="AO82" i="1"/>
  <c r="AO80" i="1"/>
  <c r="AO78" i="1"/>
  <c r="AO76" i="1"/>
  <c r="AO74" i="1"/>
  <c r="AO72" i="1"/>
  <c r="AO70" i="1"/>
  <c r="AO68" i="1"/>
  <c r="AO66" i="1"/>
  <c r="AO64" i="1"/>
  <c r="AO62" i="1"/>
  <c r="AO60" i="1"/>
  <c r="AO58" i="1"/>
  <c r="AO56" i="1"/>
  <c r="AO54" i="1"/>
  <c r="AO52" i="1"/>
  <c r="AO50" i="1"/>
  <c r="AO48" i="1"/>
  <c r="AO46" i="1"/>
  <c r="AO44" i="1"/>
  <c r="AO42" i="1"/>
  <c r="AO40" i="1"/>
  <c r="AO38" i="1"/>
  <c r="AO36" i="1"/>
  <c r="AO34" i="1"/>
  <c r="AO32" i="1"/>
  <c r="AO30" i="1"/>
  <c r="AO28" i="1"/>
  <c r="AO26" i="1"/>
  <c r="AO24" i="1"/>
  <c r="AO22" i="1"/>
  <c r="AO20" i="1"/>
  <c r="AO18" i="1"/>
  <c r="AO16" i="1"/>
  <c r="AO14" i="1"/>
  <c r="AO12" i="1"/>
  <c r="AO10" i="1"/>
</calcChain>
</file>

<file path=xl/sharedStrings.xml><?xml version="1.0" encoding="utf-8"?>
<sst xmlns="http://schemas.openxmlformats.org/spreadsheetml/2006/main" count="6281" uniqueCount="735">
  <si>
    <r>
      <t>CTB</t>
    </r>
    <r>
      <rPr>
        <b/>
        <u/>
        <sz val="24"/>
        <color indexed="12"/>
        <rFont val="Arial"/>
        <family val="2"/>
      </rPr>
      <t>*</t>
    </r>
  </si>
  <si>
    <t>Source:- CTB (2012)</t>
  </si>
  <si>
    <t>Total number of dwellings on the Valuation List</t>
  </si>
  <si>
    <t>Number of dwellings in line 7 classed as second homes and so treated for Formula Grant purposes as being entitled to a 50% discount</t>
  </si>
  <si>
    <r>
      <t>*</t>
    </r>
    <r>
      <rPr>
        <b/>
        <sz val="10"/>
        <color indexed="48"/>
        <rFont val="Arial"/>
        <family val="2"/>
      </rPr>
      <t>for supplementary data see table</t>
    </r>
  </si>
  <si>
    <t xml:space="preserve"> below</t>
  </si>
  <si>
    <t>A</t>
  </si>
  <si>
    <t>B</t>
  </si>
  <si>
    <t>C</t>
  </si>
  <si>
    <t>D</t>
  </si>
  <si>
    <t>E</t>
  </si>
  <si>
    <t>F</t>
  </si>
  <si>
    <t>G</t>
  </si>
  <si>
    <t>H</t>
  </si>
  <si>
    <t>Total</t>
  </si>
  <si>
    <t>Class</t>
  </si>
  <si>
    <t>Region</t>
  </si>
  <si>
    <t>E3831</t>
  </si>
  <si>
    <t>SD</t>
  </si>
  <si>
    <t>SE</t>
  </si>
  <si>
    <t>Adur</t>
  </si>
  <si>
    <t>E0931</t>
  </si>
  <si>
    <t>NW</t>
  </si>
  <si>
    <t>Allerdale</t>
  </si>
  <si>
    <t>E1031</t>
  </si>
  <si>
    <t>EM</t>
  </si>
  <si>
    <t>Amber Valley</t>
  </si>
  <si>
    <t>E3832</t>
  </si>
  <si>
    <t>Arun</t>
  </si>
  <si>
    <t>E3031</t>
  </si>
  <si>
    <t>Ashfield</t>
  </si>
  <si>
    <t>E2231</t>
  </si>
  <si>
    <t>Ashford</t>
  </si>
  <si>
    <t>E0431</t>
  </si>
  <si>
    <t>Aylesbury Vale</t>
  </si>
  <si>
    <t>E3531</t>
  </si>
  <si>
    <t>Babergh</t>
  </si>
  <si>
    <t>E5030</t>
  </si>
  <si>
    <t>OLB</t>
  </si>
  <si>
    <t>L</t>
  </si>
  <si>
    <t>E5031</t>
  </si>
  <si>
    <t>Barnet</t>
  </si>
  <si>
    <t>E4401</t>
  </si>
  <si>
    <t>Met</t>
  </si>
  <si>
    <t>YH</t>
  </si>
  <si>
    <t>Barnsley</t>
  </si>
  <si>
    <t>E0932</t>
  </si>
  <si>
    <t>Barrow-in-Furness</t>
  </si>
  <si>
    <t>E1531</t>
  </si>
  <si>
    <t>Basildon</t>
  </si>
  <si>
    <t>E1731</t>
  </si>
  <si>
    <t>E3032</t>
  </si>
  <si>
    <t>Bassetlaw</t>
  </si>
  <si>
    <t>E0101</t>
  </si>
  <si>
    <t>UA</t>
  </si>
  <si>
    <t>SW</t>
  </si>
  <si>
    <t>E0202</t>
  </si>
  <si>
    <t>E5032</t>
  </si>
  <si>
    <t>Bexley</t>
  </si>
  <si>
    <t>E4601</t>
  </si>
  <si>
    <t>WM</t>
  </si>
  <si>
    <t>Birmingham</t>
  </si>
  <si>
    <t>E2431</t>
  </si>
  <si>
    <t>Blaby</t>
  </si>
  <si>
    <t>E2301</t>
  </si>
  <si>
    <t>E2302</t>
  </si>
  <si>
    <t>E1032</t>
  </si>
  <si>
    <t>Bolsover</t>
  </si>
  <si>
    <t>E4201</t>
  </si>
  <si>
    <t>Bolton</t>
  </si>
  <si>
    <t>E2531</t>
  </si>
  <si>
    <t>Boston</t>
  </si>
  <si>
    <t>E1202</t>
  </si>
  <si>
    <t>E0301</t>
  </si>
  <si>
    <t>E4701</t>
  </si>
  <si>
    <t>Bradford</t>
  </si>
  <si>
    <t>E1532</t>
  </si>
  <si>
    <t>Braintree</t>
  </si>
  <si>
    <t>E2631</t>
  </si>
  <si>
    <t>Breckland</t>
  </si>
  <si>
    <t>E5033</t>
  </si>
  <si>
    <t>Brent</t>
  </si>
  <si>
    <t>E1533</t>
  </si>
  <si>
    <t>Brentwood</t>
  </si>
  <si>
    <t>E1401</t>
  </si>
  <si>
    <t>Brighton and Hove</t>
  </si>
  <si>
    <t>E0102</t>
  </si>
  <si>
    <t>Bristol</t>
  </si>
  <si>
    <t>E2632</t>
  </si>
  <si>
    <t>Broadland</t>
  </si>
  <si>
    <t>E5034</t>
  </si>
  <si>
    <t>Bromley</t>
  </si>
  <si>
    <t>E1831</t>
  </si>
  <si>
    <t>Bromsgrove</t>
  </si>
  <si>
    <t>E1931</t>
  </si>
  <si>
    <t>Broxbourne</t>
  </si>
  <si>
    <t>E3033</t>
  </si>
  <si>
    <t>Broxtowe</t>
  </si>
  <si>
    <t>E2333</t>
  </si>
  <si>
    <t>Burnley</t>
  </si>
  <si>
    <t>E4202</t>
  </si>
  <si>
    <t>Bury</t>
  </si>
  <si>
    <t>E4702</t>
  </si>
  <si>
    <t>Calderdale</t>
  </si>
  <si>
    <t>E0531</t>
  </si>
  <si>
    <t>Cambridge</t>
  </si>
  <si>
    <t>E5011</t>
  </si>
  <si>
    <t>ILB</t>
  </si>
  <si>
    <t>Camden</t>
  </si>
  <si>
    <t>E3431</t>
  </si>
  <si>
    <t>Cannock Chase</t>
  </si>
  <si>
    <t>E2232</t>
  </si>
  <si>
    <t>Canterbury</t>
  </si>
  <si>
    <t>E0933</t>
  </si>
  <si>
    <t>Carlisle</t>
  </si>
  <si>
    <t>E1534</t>
  </si>
  <si>
    <t>Castle Point</t>
  </si>
  <si>
    <t>E0203</t>
  </si>
  <si>
    <t>E2432</t>
  </si>
  <si>
    <t>Charnwood</t>
  </si>
  <si>
    <t>E1535</t>
  </si>
  <si>
    <t>Chelmsford</t>
  </si>
  <si>
    <t>E1631</t>
  </si>
  <si>
    <t>Cheltenham</t>
  </si>
  <si>
    <t>E3131</t>
  </si>
  <si>
    <t>Cherwell</t>
  </si>
  <si>
    <t>E0603</t>
  </si>
  <si>
    <t>E0604</t>
  </si>
  <si>
    <t>E1033</t>
  </si>
  <si>
    <t>Chesterfield</t>
  </si>
  <si>
    <t>E3833</t>
  </si>
  <si>
    <t>Chichester</t>
  </si>
  <si>
    <t>E0432</t>
  </si>
  <si>
    <t>Chiltern</t>
  </si>
  <si>
    <t>E2334</t>
  </si>
  <si>
    <t>Chorley</t>
  </si>
  <si>
    <t>E1232</t>
  </si>
  <si>
    <t>Christchurch</t>
  </si>
  <si>
    <t>E5010</t>
  </si>
  <si>
    <t>City of London</t>
  </si>
  <si>
    <t>E1536</t>
  </si>
  <si>
    <t>Colchester</t>
  </si>
  <si>
    <t>E0934</t>
  </si>
  <si>
    <t>Copeland</t>
  </si>
  <si>
    <t>E2831</t>
  </si>
  <si>
    <t>Corby</t>
  </si>
  <si>
    <t>E0801</t>
  </si>
  <si>
    <t>E1632</t>
  </si>
  <si>
    <t>Cotswold</t>
  </si>
  <si>
    <t>E4602</t>
  </si>
  <si>
    <t>Coventry</t>
  </si>
  <si>
    <t>E2731</t>
  </si>
  <si>
    <t>Craven</t>
  </si>
  <si>
    <t>E3834</t>
  </si>
  <si>
    <t>Crawley</t>
  </si>
  <si>
    <t>E5035</t>
  </si>
  <si>
    <t>Croydon</t>
  </si>
  <si>
    <t>E1932</t>
  </si>
  <si>
    <t>Dacorum</t>
  </si>
  <si>
    <t>E1301</t>
  </si>
  <si>
    <t>NE</t>
  </si>
  <si>
    <t>E2233</t>
  </si>
  <si>
    <t>Dartford</t>
  </si>
  <si>
    <t>E2832</t>
  </si>
  <si>
    <t>Daventry</t>
  </si>
  <si>
    <t>E1001</t>
  </si>
  <si>
    <t>E1035</t>
  </si>
  <si>
    <t>Derbyshire Dales</t>
  </si>
  <si>
    <t>E4402</t>
  </si>
  <si>
    <t>Doncaster</t>
  </si>
  <si>
    <t>E2234</t>
  </si>
  <si>
    <t>Dover</t>
  </si>
  <si>
    <t>E4603</t>
  </si>
  <si>
    <t>Dudley</t>
  </si>
  <si>
    <t>E1302</t>
  </si>
  <si>
    <t>E5036</t>
  </si>
  <si>
    <t>Ealing</t>
  </si>
  <si>
    <t>E0532</t>
  </si>
  <si>
    <t>East Cambridgeshire</t>
  </si>
  <si>
    <t>E1131</t>
  </si>
  <si>
    <t>East Devon</t>
  </si>
  <si>
    <t>E1233</t>
  </si>
  <si>
    <t>East Dorset</t>
  </si>
  <si>
    <t>E1732</t>
  </si>
  <si>
    <t>East Hampshire</t>
  </si>
  <si>
    <t>E1933</t>
  </si>
  <si>
    <t>East Hertfordshire</t>
  </si>
  <si>
    <t>E2532</t>
  </si>
  <si>
    <t>East Lindsey</t>
  </si>
  <si>
    <t>E2833</t>
  </si>
  <si>
    <t>East Northamptonshire</t>
  </si>
  <si>
    <t>E2001</t>
  </si>
  <si>
    <t>E3432</t>
  </si>
  <si>
    <t>East Staffordshire</t>
  </si>
  <si>
    <t>E1432</t>
  </si>
  <si>
    <t>Eastbourne</t>
  </si>
  <si>
    <t>E1733</t>
  </si>
  <si>
    <t>Eastleigh</t>
  </si>
  <si>
    <t>E0935</t>
  </si>
  <si>
    <t>Eden</t>
  </si>
  <si>
    <t>E3631</t>
  </si>
  <si>
    <t>Elmbridge</t>
  </si>
  <si>
    <t>E5037</t>
  </si>
  <si>
    <t>Enfield</t>
  </si>
  <si>
    <t>E1537</t>
  </si>
  <si>
    <t>Epping Forest</t>
  </si>
  <si>
    <t>E3632</t>
  </si>
  <si>
    <t>Epsom and Ewell</t>
  </si>
  <si>
    <t>E1036</t>
  </si>
  <si>
    <t>Erewash</t>
  </si>
  <si>
    <t>E1132</t>
  </si>
  <si>
    <t>Exeter</t>
  </si>
  <si>
    <t>E1734</t>
  </si>
  <si>
    <t>Fareham</t>
  </si>
  <si>
    <t>E0533</t>
  </si>
  <si>
    <t>Fenland</t>
  </si>
  <si>
    <t>E3532</t>
  </si>
  <si>
    <t>Forest Heath</t>
  </si>
  <si>
    <t>E1633</t>
  </si>
  <si>
    <t>Forest of Dean</t>
  </si>
  <si>
    <t>E2335</t>
  </si>
  <si>
    <t>Fylde</t>
  </si>
  <si>
    <t>E4501</t>
  </si>
  <si>
    <t>Gateshead</t>
  </si>
  <si>
    <t>E3034</t>
  </si>
  <si>
    <t>Gedling</t>
  </si>
  <si>
    <t>E1634</t>
  </si>
  <si>
    <t>Gloucester</t>
  </si>
  <si>
    <t>E1735</t>
  </si>
  <si>
    <t>Gosport</t>
  </si>
  <si>
    <t>E2236</t>
  </si>
  <si>
    <t>Gravesham</t>
  </si>
  <si>
    <t>E2633</t>
  </si>
  <si>
    <t>Great Yarmouth</t>
  </si>
  <si>
    <t>E5012</t>
  </si>
  <si>
    <t>Greenwich</t>
  </si>
  <si>
    <t>E3633</t>
  </si>
  <si>
    <t>Guildford</t>
  </si>
  <si>
    <t>E5013</t>
  </si>
  <si>
    <t>Hackney</t>
  </si>
  <si>
    <t>E0601</t>
  </si>
  <si>
    <t>E2732</t>
  </si>
  <si>
    <t>Hambleton</t>
  </si>
  <si>
    <t>E5014</t>
  </si>
  <si>
    <t>E2433</t>
  </si>
  <si>
    <t>Harborough</t>
  </si>
  <si>
    <t>E5038</t>
  </si>
  <si>
    <t>Haringey</t>
  </si>
  <si>
    <t>E1538</t>
  </si>
  <si>
    <t>Harlow</t>
  </si>
  <si>
    <t>E2753</t>
  </si>
  <si>
    <t>Harrogate</t>
  </si>
  <si>
    <t>E5039</t>
  </si>
  <si>
    <t>Harrow</t>
  </si>
  <si>
    <t>E1736</t>
  </si>
  <si>
    <t>Hart</t>
  </si>
  <si>
    <t>E0701</t>
  </si>
  <si>
    <t>E1433</t>
  </si>
  <si>
    <t>Hastings</t>
  </si>
  <si>
    <t>E1737</t>
  </si>
  <si>
    <t>Havant</t>
  </si>
  <si>
    <t>E5040</t>
  </si>
  <si>
    <t>Havering</t>
  </si>
  <si>
    <t>E1801</t>
  </si>
  <si>
    <t>E1934</t>
  </si>
  <si>
    <t>Hertsmere</t>
  </si>
  <si>
    <t>E1037</t>
  </si>
  <si>
    <t>High Peak</t>
  </si>
  <si>
    <t>E5041</t>
  </si>
  <si>
    <t>Hillingdon</t>
  </si>
  <si>
    <t>E2434</t>
  </si>
  <si>
    <t>E3835</t>
  </si>
  <si>
    <t>Horsham</t>
  </si>
  <si>
    <t>E5042</t>
  </si>
  <si>
    <t>Hounslow</t>
  </si>
  <si>
    <t>E0551</t>
  </si>
  <si>
    <t>E2336</t>
  </si>
  <si>
    <t>Hyndburn</t>
  </si>
  <si>
    <t>E3533</t>
  </si>
  <si>
    <t>Ipswich</t>
  </si>
  <si>
    <t>E2101</t>
  </si>
  <si>
    <t>E4001</t>
  </si>
  <si>
    <t>Isles of Scilly</t>
  </si>
  <si>
    <t>E5015</t>
  </si>
  <si>
    <t>Islington</t>
  </si>
  <si>
    <t>E5016</t>
  </si>
  <si>
    <t>E2834</t>
  </si>
  <si>
    <t>Kettering</t>
  </si>
  <si>
    <t>E2634</t>
  </si>
  <si>
    <t>E2002</t>
  </si>
  <si>
    <t>E5043</t>
  </si>
  <si>
    <t>Kingston upon Thames</t>
  </si>
  <si>
    <t>E4703</t>
  </si>
  <si>
    <t>Kirklees</t>
  </si>
  <si>
    <t>E4301</t>
  </si>
  <si>
    <t>Knowsley</t>
  </si>
  <si>
    <t>E5017</t>
  </si>
  <si>
    <t>Lambeth</t>
  </si>
  <si>
    <t>E2337</t>
  </si>
  <si>
    <t>Lancaster</t>
  </si>
  <si>
    <t>E4704</t>
  </si>
  <si>
    <t>Leeds</t>
  </si>
  <si>
    <t>E2401</t>
  </si>
  <si>
    <t>E1435</t>
  </si>
  <si>
    <t>Lewes</t>
  </si>
  <si>
    <t>E5018</t>
  </si>
  <si>
    <t>Lewisham</t>
  </si>
  <si>
    <t>E3433</t>
  </si>
  <si>
    <t>Lichfield</t>
  </si>
  <si>
    <t>E2533</t>
  </si>
  <si>
    <t>Lincoln</t>
  </si>
  <si>
    <t>E4302</t>
  </si>
  <si>
    <t>Liverpool</t>
  </si>
  <si>
    <t>E0201</t>
  </si>
  <si>
    <t>E2237</t>
  </si>
  <si>
    <t>Maidstone</t>
  </si>
  <si>
    <t>E1539</t>
  </si>
  <si>
    <t>Maldon</t>
  </si>
  <si>
    <t>E1851</t>
  </si>
  <si>
    <t>E4203</t>
  </si>
  <si>
    <t>Manchester</t>
  </si>
  <si>
    <t>E3035</t>
  </si>
  <si>
    <t>Mansfield</t>
  </si>
  <si>
    <t>E2201</t>
  </si>
  <si>
    <t>E2436</t>
  </si>
  <si>
    <t>Melton</t>
  </si>
  <si>
    <t>E3331</t>
  </si>
  <si>
    <t>Mendip</t>
  </si>
  <si>
    <t>E5044</t>
  </si>
  <si>
    <t>Merton</t>
  </si>
  <si>
    <t>E1133</t>
  </si>
  <si>
    <t>Mid Devon</t>
  </si>
  <si>
    <t>E3534</t>
  </si>
  <si>
    <t>Mid Suffolk</t>
  </si>
  <si>
    <t>E3836</t>
  </si>
  <si>
    <t>Mid Sussex</t>
  </si>
  <si>
    <t>E0702</t>
  </si>
  <si>
    <t>E0401</t>
  </si>
  <si>
    <t>E3634</t>
  </si>
  <si>
    <t>Mole Valley</t>
  </si>
  <si>
    <t>E1738</t>
  </si>
  <si>
    <t>New Forest</t>
  </si>
  <si>
    <t>E3036</t>
  </si>
  <si>
    <t>E4502</t>
  </si>
  <si>
    <t>Newcastle upon Tyne</t>
  </si>
  <si>
    <t>E3434</t>
  </si>
  <si>
    <t>Newcastle-under-Lyme</t>
  </si>
  <si>
    <t>E5045</t>
  </si>
  <si>
    <t>Newham</t>
  </si>
  <si>
    <t>E1134</t>
  </si>
  <si>
    <t>North Devon</t>
  </si>
  <si>
    <t>E1234</t>
  </si>
  <si>
    <t>North Dorset</t>
  </si>
  <si>
    <t>E1038</t>
  </si>
  <si>
    <t>North East Derbyshire</t>
  </si>
  <si>
    <t>E2003</t>
  </si>
  <si>
    <t>E1935</t>
  </si>
  <si>
    <t>North Hertfordshire</t>
  </si>
  <si>
    <t>E2534</t>
  </si>
  <si>
    <t>North Kesteven</t>
  </si>
  <si>
    <t>E2004</t>
  </si>
  <si>
    <t>E2635</t>
  </si>
  <si>
    <t>North Norfolk</t>
  </si>
  <si>
    <t>E0104</t>
  </si>
  <si>
    <t>E4503</t>
  </si>
  <si>
    <t>North Tyneside</t>
  </si>
  <si>
    <t>E3731</t>
  </si>
  <si>
    <t>North Warwickshire</t>
  </si>
  <si>
    <t>E2437</t>
  </si>
  <si>
    <t>North West Leicestershire</t>
  </si>
  <si>
    <t>E2835</t>
  </si>
  <si>
    <t>Northampton</t>
  </si>
  <si>
    <t>E2901</t>
  </si>
  <si>
    <t>E2636</t>
  </si>
  <si>
    <t>Norwich</t>
  </si>
  <si>
    <t>E3001</t>
  </si>
  <si>
    <t>E3732</t>
  </si>
  <si>
    <t>E2438</t>
  </si>
  <si>
    <t>E4204</t>
  </si>
  <si>
    <t>Oldham</t>
  </si>
  <si>
    <t>E3132</t>
  </si>
  <si>
    <t>Oxford</t>
  </si>
  <si>
    <t>E2338</t>
  </si>
  <si>
    <t>Pendle</t>
  </si>
  <si>
    <t>E0501</t>
  </si>
  <si>
    <t>E1101</t>
  </si>
  <si>
    <t>E1201</t>
  </si>
  <si>
    <t>E1701</t>
  </si>
  <si>
    <t>E2339</t>
  </si>
  <si>
    <t>Preston</t>
  </si>
  <si>
    <t>E1236</t>
  </si>
  <si>
    <t>Purbeck</t>
  </si>
  <si>
    <t>E0303</t>
  </si>
  <si>
    <t>E5046</t>
  </si>
  <si>
    <t>Redbridge</t>
  </si>
  <si>
    <t>E0703</t>
  </si>
  <si>
    <t>E1835</t>
  </si>
  <si>
    <t>Redditch</t>
  </si>
  <si>
    <t>E3635</t>
  </si>
  <si>
    <t>E2340</t>
  </si>
  <si>
    <t>Ribble Valley</t>
  </si>
  <si>
    <t>E5047</t>
  </si>
  <si>
    <t>Richmond upon Thames</t>
  </si>
  <si>
    <t>E2734</t>
  </si>
  <si>
    <t>Richmondshire</t>
  </si>
  <si>
    <t>E4205</t>
  </si>
  <si>
    <t>Rochdale</t>
  </si>
  <si>
    <t>E1540</t>
  </si>
  <si>
    <t>Rochford</t>
  </si>
  <si>
    <t>E2341</t>
  </si>
  <si>
    <t>Rossendale</t>
  </si>
  <si>
    <t>E1436</t>
  </si>
  <si>
    <t>Rother</t>
  </si>
  <si>
    <t>E4403</t>
  </si>
  <si>
    <t>Rotherham</t>
  </si>
  <si>
    <t>E3733</t>
  </si>
  <si>
    <t>Rugby</t>
  </si>
  <si>
    <t>E3636</t>
  </si>
  <si>
    <t>Runnymede</t>
  </si>
  <si>
    <t>E3038</t>
  </si>
  <si>
    <t>Rushcliffe</t>
  </si>
  <si>
    <t>E1740</t>
  </si>
  <si>
    <t>Rushmoor</t>
  </si>
  <si>
    <t>E2402</t>
  </si>
  <si>
    <t>E2755</t>
  </si>
  <si>
    <t>Ryedale</t>
  </si>
  <si>
    <t>E4206</t>
  </si>
  <si>
    <t>Salford</t>
  </si>
  <si>
    <t>E4604</t>
  </si>
  <si>
    <t>Sandwell</t>
  </si>
  <si>
    <t>E2736</t>
  </si>
  <si>
    <t>Scarborough</t>
  </si>
  <si>
    <t>E3332</t>
  </si>
  <si>
    <t>Sedgemoor</t>
  </si>
  <si>
    <t>E4304</t>
  </si>
  <si>
    <t>Sefton</t>
  </si>
  <si>
    <t>E2757</t>
  </si>
  <si>
    <t>Selby</t>
  </si>
  <si>
    <t>E2239</t>
  </si>
  <si>
    <t>Sevenoaks</t>
  </si>
  <si>
    <t>E4404</t>
  </si>
  <si>
    <t>Sheffield</t>
  </si>
  <si>
    <t>E2240</t>
  </si>
  <si>
    <t>Shepway</t>
  </si>
  <si>
    <t>E3202</t>
  </si>
  <si>
    <t>E0304</t>
  </si>
  <si>
    <t>E4605</t>
  </si>
  <si>
    <t>Solihull</t>
  </si>
  <si>
    <t>E0434</t>
  </si>
  <si>
    <t>South Bucks</t>
  </si>
  <si>
    <t>E0536</t>
  </si>
  <si>
    <t>South Cambridgeshire</t>
  </si>
  <si>
    <t>E1039</t>
  </si>
  <si>
    <t>South Derbyshire</t>
  </si>
  <si>
    <t>E0103</t>
  </si>
  <si>
    <t>E1136</t>
  </si>
  <si>
    <t>South Hams</t>
  </si>
  <si>
    <t>E2535</t>
  </si>
  <si>
    <t>South Holland</t>
  </si>
  <si>
    <t>E2536</t>
  </si>
  <si>
    <t>South Kesteven</t>
  </si>
  <si>
    <t>E0936</t>
  </si>
  <si>
    <t>South Lakeland</t>
  </si>
  <si>
    <t>E2637</t>
  </si>
  <si>
    <t>South Norfolk</t>
  </si>
  <si>
    <t>E2836</t>
  </si>
  <si>
    <t>South Northamptonshire</t>
  </si>
  <si>
    <t>E3133</t>
  </si>
  <si>
    <t>South Oxfordshire</t>
  </si>
  <si>
    <t>E2342</t>
  </si>
  <si>
    <t>South Ribble</t>
  </si>
  <si>
    <t>E3334</t>
  </si>
  <si>
    <t>South Somerset</t>
  </si>
  <si>
    <t>E3435</t>
  </si>
  <si>
    <t>South Staffordshire</t>
  </si>
  <si>
    <t>E4504</t>
  </si>
  <si>
    <t>South Tyneside</t>
  </si>
  <si>
    <t>E1702</t>
  </si>
  <si>
    <t>E1501</t>
  </si>
  <si>
    <t>E5019</t>
  </si>
  <si>
    <t>Southwark</t>
  </si>
  <si>
    <t>E3637</t>
  </si>
  <si>
    <t>Spelthorne</t>
  </si>
  <si>
    <t>E1936</t>
  </si>
  <si>
    <t>St Albans</t>
  </si>
  <si>
    <t>E3535</t>
  </si>
  <si>
    <t>St Edmundsbury</t>
  </si>
  <si>
    <t>E4303</t>
  </si>
  <si>
    <t>St Helens</t>
  </si>
  <si>
    <t>E3436</t>
  </si>
  <si>
    <t>Stafford</t>
  </si>
  <si>
    <t>E3437</t>
  </si>
  <si>
    <t>Staffordshire Moorlands</t>
  </si>
  <si>
    <t>E1937</t>
  </si>
  <si>
    <t>Stevenage</t>
  </si>
  <si>
    <t>E4207</t>
  </si>
  <si>
    <t>Stockport</t>
  </si>
  <si>
    <t>E0704</t>
  </si>
  <si>
    <t>E3401</t>
  </si>
  <si>
    <t>E3734</t>
  </si>
  <si>
    <t>Stratford-on-Avon</t>
  </si>
  <si>
    <t>E1635</t>
  </si>
  <si>
    <t>Stroud</t>
  </si>
  <si>
    <t>E3536</t>
  </si>
  <si>
    <t>Suffolk Coastal</t>
  </si>
  <si>
    <t>E4505</t>
  </si>
  <si>
    <t>Sunderland</t>
  </si>
  <si>
    <t>E3638</t>
  </si>
  <si>
    <t>Surrey Heath</t>
  </si>
  <si>
    <t>E5048</t>
  </si>
  <si>
    <t>Sutton</t>
  </si>
  <si>
    <t>E2241</t>
  </si>
  <si>
    <t>Swale</t>
  </si>
  <si>
    <t>E3901</t>
  </si>
  <si>
    <t>E4208</t>
  </si>
  <si>
    <t>Tameside</t>
  </si>
  <si>
    <t>E3439</t>
  </si>
  <si>
    <t>Tamworth</t>
  </si>
  <si>
    <t>E3639</t>
  </si>
  <si>
    <t>Tandridge</t>
  </si>
  <si>
    <t>E3333</t>
  </si>
  <si>
    <t>Taunton Deane</t>
  </si>
  <si>
    <t>E1137</t>
  </si>
  <si>
    <t>Teignbridge</t>
  </si>
  <si>
    <t>E3201</t>
  </si>
  <si>
    <t>E1542</t>
  </si>
  <si>
    <t>Tendring</t>
  </si>
  <si>
    <t>E1742</t>
  </si>
  <si>
    <t>Test Valley</t>
  </si>
  <si>
    <t>E1636</t>
  </si>
  <si>
    <t>Tewkesbury</t>
  </si>
  <si>
    <t>E2242</t>
  </si>
  <si>
    <t>Thanet</t>
  </si>
  <si>
    <t>E1938</t>
  </si>
  <si>
    <t>Three Rivers</t>
  </si>
  <si>
    <t>E1502</t>
  </si>
  <si>
    <t>E2243</t>
  </si>
  <si>
    <t>E1102</t>
  </si>
  <si>
    <t>E1139</t>
  </si>
  <si>
    <t>Torridge</t>
  </si>
  <si>
    <t>E5020</t>
  </si>
  <si>
    <t>Tower Hamlets</t>
  </si>
  <si>
    <t>E4209</t>
  </si>
  <si>
    <t>Trafford</t>
  </si>
  <si>
    <t>E2244</t>
  </si>
  <si>
    <t>Tunbridge Wells</t>
  </si>
  <si>
    <t>E1544</t>
  </si>
  <si>
    <t>Uttlesford</t>
  </si>
  <si>
    <t>E3134</t>
  </si>
  <si>
    <t>Vale of White Horse</t>
  </si>
  <si>
    <t>E4705</t>
  </si>
  <si>
    <t>Wakefield</t>
  </si>
  <si>
    <t>E4606</t>
  </si>
  <si>
    <t>Walsall</t>
  </si>
  <si>
    <t>E5049</t>
  </si>
  <si>
    <t>Waltham Forest</t>
  </si>
  <si>
    <t>E5021</t>
  </si>
  <si>
    <t>Wandsworth</t>
  </si>
  <si>
    <t>E0602</t>
  </si>
  <si>
    <t>E3735</t>
  </si>
  <si>
    <t>Warwick</t>
  </si>
  <si>
    <t>E1939</t>
  </si>
  <si>
    <t>Watford</t>
  </si>
  <si>
    <t>E3537</t>
  </si>
  <si>
    <t>Waveney</t>
  </si>
  <si>
    <t>E3640</t>
  </si>
  <si>
    <t>Waverley</t>
  </si>
  <si>
    <t>E1437</t>
  </si>
  <si>
    <t>Wealden</t>
  </si>
  <si>
    <t>E2837</t>
  </si>
  <si>
    <t>Wellingborough</t>
  </si>
  <si>
    <t>E1940</t>
  </si>
  <si>
    <t>Welwyn Hatfield</t>
  </si>
  <si>
    <t>E0302</t>
  </si>
  <si>
    <t>E1140</t>
  </si>
  <si>
    <t>West Devon</t>
  </si>
  <si>
    <t>E1237</t>
  </si>
  <si>
    <t>West Dorset</t>
  </si>
  <si>
    <t>E2343</t>
  </si>
  <si>
    <t>West Lancashire</t>
  </si>
  <si>
    <t>E2537</t>
  </si>
  <si>
    <t>West Lindsey</t>
  </si>
  <si>
    <t>E3135</t>
  </si>
  <si>
    <t>West Oxfordshire</t>
  </si>
  <si>
    <t>E3335</t>
  </si>
  <si>
    <t>West Somerset</t>
  </si>
  <si>
    <t>E5022</t>
  </si>
  <si>
    <t>Westminster</t>
  </si>
  <si>
    <t>E1238</t>
  </si>
  <si>
    <t>E4210</t>
  </si>
  <si>
    <t>Wigan</t>
  </si>
  <si>
    <t>E3902</t>
  </si>
  <si>
    <t>E1743</t>
  </si>
  <si>
    <t>Winchester</t>
  </si>
  <si>
    <t>E0305</t>
  </si>
  <si>
    <t>E4305</t>
  </si>
  <si>
    <t>Wirral</t>
  </si>
  <si>
    <t>E3641</t>
  </si>
  <si>
    <t>Woking</t>
  </si>
  <si>
    <t>E0306</t>
  </si>
  <si>
    <t>E4607</t>
  </si>
  <si>
    <t>Wolverhampton</t>
  </si>
  <si>
    <t>E1837</t>
  </si>
  <si>
    <t>Worcester</t>
  </si>
  <si>
    <t>E3837</t>
  </si>
  <si>
    <t>Worthing</t>
  </si>
  <si>
    <t>E1838</t>
  </si>
  <si>
    <t>Wychavon</t>
  </si>
  <si>
    <t>E0435</t>
  </si>
  <si>
    <t>Wycombe</t>
  </si>
  <si>
    <t>E2344</t>
  </si>
  <si>
    <t>Wyre</t>
  </si>
  <si>
    <t>E1839</t>
  </si>
  <si>
    <t>Wyre Forest</t>
  </si>
  <si>
    <t>E2701</t>
  </si>
  <si>
    <t xml:space="preserve"> </t>
  </si>
  <si>
    <t/>
  </si>
  <si>
    <t>England</t>
  </si>
  <si>
    <t>Inner London Boroughs</t>
  </si>
  <si>
    <t>Outer London Boroughs</t>
  </si>
  <si>
    <t>Metropolitan Districts</t>
  </si>
  <si>
    <t>Unitary Authorities</t>
  </si>
  <si>
    <t>Shire Districts</t>
  </si>
  <si>
    <t>Large Urban</t>
  </si>
  <si>
    <t>Rural 80</t>
  </si>
  <si>
    <t>Significant Rural</t>
  </si>
  <si>
    <t>Other Urban</t>
  </si>
  <si>
    <t>Rural 50</t>
  </si>
  <si>
    <t>Barking and Dagenham</t>
  </si>
  <si>
    <t>Major Urban</t>
  </si>
  <si>
    <t>Basingstoke and Deane</t>
  </si>
  <si>
    <t>Bath and North East Somerset</t>
  </si>
  <si>
    <t>Bedford</t>
  </si>
  <si>
    <t>Blackburn with Darwen</t>
  </si>
  <si>
    <t>Blackpool</t>
  </si>
  <si>
    <t>Bournemouth</t>
  </si>
  <si>
    <t>Bracknell Forest</t>
  </si>
  <si>
    <t>Central Bedfordshire</t>
  </si>
  <si>
    <t>Cheshire East</t>
  </si>
  <si>
    <t>Cheshire West and Chester</t>
  </si>
  <si>
    <t>Cornwall</t>
  </si>
  <si>
    <t>Durham</t>
  </si>
  <si>
    <t>Darlington</t>
  </si>
  <si>
    <t>Derby City</t>
  </si>
  <si>
    <t>East Riding of Yorkshire</t>
  </si>
  <si>
    <t>Halton</t>
  </si>
  <si>
    <t>Hammersmith and Fulham</t>
  </si>
  <si>
    <t>Hartlepool</t>
  </si>
  <si>
    <t>Herefordshire</t>
  </si>
  <si>
    <t>Hinckley and Bosworth</t>
  </si>
  <si>
    <t>Huntingdonshire</t>
  </si>
  <si>
    <t>Isle of Wight</t>
  </si>
  <si>
    <t>Kensington and Chelsea</t>
  </si>
  <si>
    <t>King's Lynn and West Norfolk</t>
  </si>
  <si>
    <t>Kingston upon Hull</t>
  </si>
  <si>
    <t>Leicester City</t>
  </si>
  <si>
    <t>Luton</t>
  </si>
  <si>
    <t>Malvern Hills</t>
  </si>
  <si>
    <t>The Medway Towns</t>
  </si>
  <si>
    <t>Middlesborough</t>
  </si>
  <si>
    <t>Milton Keynes</t>
  </si>
  <si>
    <t>Newark and Sherwood</t>
  </si>
  <si>
    <t>North East Lincolnshire</t>
  </si>
  <si>
    <t>North Lincolnshire</t>
  </si>
  <si>
    <t>North Somerset</t>
  </si>
  <si>
    <t>Northumberland</t>
  </si>
  <si>
    <t>City of Nottingham</t>
  </si>
  <si>
    <t>Nuneaton and Bedworth</t>
  </si>
  <si>
    <t>Oadby and Wigston</t>
  </si>
  <si>
    <t>Peterborough</t>
  </si>
  <si>
    <t>Plymouth</t>
  </si>
  <si>
    <t>Poole</t>
  </si>
  <si>
    <t>Portsmouth</t>
  </si>
  <si>
    <t>Reading</t>
  </si>
  <si>
    <t>Redcar and Cleveland</t>
  </si>
  <si>
    <t>Reigate and Banstead</t>
  </si>
  <si>
    <t>Rutland</t>
  </si>
  <si>
    <t>Shropshire</t>
  </si>
  <si>
    <t>Slough</t>
  </si>
  <si>
    <t>South Gloucestershire</t>
  </si>
  <si>
    <t>Southampton</t>
  </si>
  <si>
    <t>Southend-on-Sea</t>
  </si>
  <si>
    <t>Stockton-on-Tees</t>
  </si>
  <si>
    <t>Stoke-on-Trent</t>
  </si>
  <si>
    <t>Swindon</t>
  </si>
  <si>
    <t>Telford and the Wrekin</t>
  </si>
  <si>
    <t>Thurrock</t>
  </si>
  <si>
    <t>Tonbridge and Malling</t>
  </si>
  <si>
    <t>Torbay</t>
  </si>
  <si>
    <t>Warrington</t>
  </si>
  <si>
    <t>West Berkshire</t>
  </si>
  <si>
    <t>Weymouth and Portland</t>
  </si>
  <si>
    <t>Wiltshire</t>
  </si>
  <si>
    <t>Windsor and Maidenhead</t>
  </si>
  <si>
    <t>Wokingham</t>
  </si>
  <si>
    <t>York</t>
  </si>
  <si>
    <t>Buckinghamshire</t>
  </si>
  <si>
    <t>Cambridgeshire</t>
  </si>
  <si>
    <t>Predominantly Rural</t>
  </si>
  <si>
    <t>Cumbria</t>
  </si>
  <si>
    <t>Derbyshire</t>
  </si>
  <si>
    <t>Devon</t>
  </si>
  <si>
    <t>Dorset</t>
  </si>
  <si>
    <t>East Sussex</t>
  </si>
  <si>
    <t>Essex</t>
  </si>
  <si>
    <t>Gloucestershire</t>
  </si>
  <si>
    <t>Hampshire</t>
  </si>
  <si>
    <t>Worcestershire</t>
  </si>
  <si>
    <t>Hertfordshire</t>
  </si>
  <si>
    <t>Predominantly Urban</t>
  </si>
  <si>
    <t>Kent</t>
  </si>
  <si>
    <t>Lancashire</t>
  </si>
  <si>
    <t>Leicestershire</t>
  </si>
  <si>
    <t>Lincolnshire</t>
  </si>
  <si>
    <t>Norfolk</t>
  </si>
  <si>
    <t>North Yorkshire</t>
  </si>
  <si>
    <t>Northamptonshire</t>
  </si>
  <si>
    <t>Nottinghamshire</t>
  </si>
  <si>
    <t>Oxfordshire</t>
  </si>
  <si>
    <t>Somerset</t>
  </si>
  <si>
    <t>Staffordshire</t>
  </si>
  <si>
    <t>Suffolk</t>
  </si>
  <si>
    <t>Surrey</t>
  </si>
  <si>
    <t>Warwickshire</t>
  </si>
  <si>
    <t>West Sussex</t>
  </si>
  <si>
    <t>Band A</t>
  </si>
  <si>
    <t>Band B</t>
  </si>
  <si>
    <t>Band C</t>
  </si>
  <si>
    <t>Band D</t>
  </si>
  <si>
    <t>Band E</t>
  </si>
  <si>
    <t>Band F</t>
  </si>
  <si>
    <t>Band G</t>
  </si>
  <si>
    <t>Band H</t>
  </si>
  <si>
    <t>Percentage of council tax banded properties that are second homes</t>
  </si>
  <si>
    <t>(ranking the relative level of second home ownership in each council tax band, for local authorities of same rural classification)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</si>
</sst>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)"/>
    <numFmt numFmtId="165" formatCode="#,##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u/>
      <sz val="26"/>
      <color indexed="12"/>
      <name val="Arial"/>
      <family val="2"/>
    </font>
    <font>
      <b/>
      <u/>
      <sz val="24"/>
      <color indexed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9"/>
      <name val="Courier"/>
      <family val="3"/>
    </font>
    <font>
      <b/>
      <sz val="14"/>
      <name val="Arial"/>
      <family val="2"/>
    </font>
    <font>
      <b/>
      <vertAlign val="superscript"/>
      <sz val="10"/>
      <color indexed="48"/>
      <name val="Arial"/>
      <family val="2"/>
    </font>
    <font>
      <b/>
      <sz val="10"/>
      <color indexed="4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b/>
      <sz val="18"/>
      <color theme="1"/>
      <name val="Corbel"/>
      <family val="2"/>
    </font>
    <font>
      <sz val="11"/>
      <color rgb="FF00CC00"/>
      <name val="Corbel"/>
      <family val="2"/>
    </font>
    <font>
      <u/>
      <sz val="11"/>
      <color theme="1"/>
      <name val="Corbel"/>
      <family val="2"/>
    </font>
    <font>
      <i/>
      <sz val="8"/>
      <color theme="1"/>
      <name val="Corbe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CC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0" fontId="5" fillId="0" borderId="0"/>
  </cellStyleXfs>
  <cellXfs count="105">
    <xf numFmtId="0" fontId="0" fillId="0" borderId="0" xfId="0"/>
    <xf numFmtId="165" fontId="2" fillId="0" borderId="0" xfId="3" applyNumberFormat="1"/>
    <xf numFmtId="165" fontId="5" fillId="0" borderId="0" xfId="3" applyNumberFormat="1" applyFont="1" applyProtection="1"/>
    <xf numFmtId="165" fontId="6" fillId="0" borderId="0" xfId="3" applyNumberFormat="1" applyFont="1" applyAlignment="1" applyProtection="1">
      <alignment horizontal="right"/>
    </xf>
    <xf numFmtId="165" fontId="6" fillId="0" borderId="0" xfId="3" applyNumberFormat="1" applyFont="1" applyAlignment="1">
      <alignment horizontal="right"/>
    </xf>
    <xf numFmtId="165" fontId="6" fillId="0" borderId="0" xfId="3" applyNumberFormat="1" applyFont="1"/>
    <xf numFmtId="165" fontId="7" fillId="0" borderId="0" xfId="3" applyNumberFormat="1" applyFont="1"/>
    <xf numFmtId="165" fontId="2" fillId="0" borderId="0" xfId="3" applyNumberFormat="1" applyAlignment="1">
      <alignment vertical="top" wrapText="1"/>
    </xf>
    <xf numFmtId="165" fontId="5" fillId="2" borderId="1" xfId="3" applyNumberFormat="1" applyFont="1" applyFill="1" applyBorder="1" applyAlignment="1" applyProtection="1">
      <alignment vertical="top" wrapText="1"/>
    </xf>
    <xf numFmtId="165" fontId="5" fillId="0" borderId="0" xfId="3" applyNumberFormat="1" applyFont="1" applyAlignment="1">
      <alignment horizontal="right" vertical="top" wrapText="1"/>
    </xf>
    <xf numFmtId="165" fontId="5" fillId="0" borderId="0" xfId="3" applyNumberFormat="1" applyFont="1" applyAlignment="1">
      <alignment vertical="top" wrapText="1"/>
    </xf>
    <xf numFmtId="165" fontId="9" fillId="0" borderId="0" xfId="3" applyNumberFormat="1" applyFont="1"/>
    <xf numFmtId="165" fontId="5" fillId="2" borderId="4" xfId="3" applyNumberFormat="1" applyFont="1" applyFill="1" applyBorder="1" applyProtection="1"/>
    <xf numFmtId="165" fontId="5" fillId="2" borderId="0" xfId="3" applyNumberFormat="1" applyFont="1" applyFill="1" applyBorder="1" applyAlignment="1" applyProtection="1">
      <alignment horizontal="right"/>
    </xf>
    <xf numFmtId="165" fontId="5" fillId="2" borderId="5" xfId="3" applyNumberFormat="1" applyFont="1" applyFill="1" applyBorder="1" applyAlignment="1" applyProtection="1">
      <alignment horizontal="right"/>
    </xf>
    <xf numFmtId="165" fontId="5" fillId="2" borderId="4" xfId="3" applyNumberFormat="1" applyFont="1" applyFill="1" applyBorder="1" applyAlignment="1" applyProtection="1">
      <alignment horizontal="right"/>
    </xf>
    <xf numFmtId="165" fontId="5" fillId="0" borderId="0" xfId="3" applyNumberFormat="1" applyFont="1" applyAlignment="1">
      <alignment horizontal="right"/>
    </xf>
    <xf numFmtId="165" fontId="5" fillId="0" borderId="0" xfId="3" applyNumberFormat="1" applyFont="1"/>
    <xf numFmtId="165" fontId="10" fillId="0" borderId="0" xfId="3" applyNumberFormat="1" applyFont="1"/>
    <xf numFmtId="165" fontId="5" fillId="4" borderId="6" xfId="3" applyNumberFormat="1" applyFont="1" applyFill="1" applyBorder="1"/>
    <xf numFmtId="165" fontId="5" fillId="4" borderId="6" xfId="3" applyNumberFormat="1" applyFont="1" applyFill="1" applyBorder="1" applyAlignment="1">
      <alignment horizontal="left"/>
    </xf>
    <xf numFmtId="165" fontId="5" fillId="2" borderId="7" xfId="3" applyNumberFormat="1" applyFont="1" applyFill="1" applyBorder="1" applyProtection="1"/>
    <xf numFmtId="165" fontId="5" fillId="2" borderId="8" xfId="3" applyNumberFormat="1" applyFont="1" applyFill="1" applyBorder="1" applyAlignment="1" applyProtection="1">
      <alignment horizontal="right"/>
    </xf>
    <xf numFmtId="165" fontId="5" fillId="2" borderId="9" xfId="3" applyNumberFormat="1" applyFont="1" applyFill="1" applyBorder="1" applyAlignment="1" applyProtection="1">
      <alignment horizontal="right"/>
    </xf>
    <xf numFmtId="165" fontId="5" fillId="2" borderId="7" xfId="3" applyNumberFormat="1" applyFont="1" applyFill="1" applyBorder="1" applyAlignment="1" applyProtection="1">
      <alignment horizontal="right"/>
    </xf>
    <xf numFmtId="165" fontId="5" fillId="4" borderId="0" xfId="3" applyNumberFormat="1" applyFont="1" applyFill="1" applyBorder="1"/>
    <xf numFmtId="165" fontId="5" fillId="4" borderId="0" xfId="4" applyNumberFormat="1" applyFont="1" applyFill="1" applyBorder="1"/>
    <xf numFmtId="165" fontId="11" fillId="4" borderId="0" xfId="3" applyNumberFormat="1" applyFont="1" applyFill="1" applyBorder="1" applyAlignment="1">
      <alignment horizontal="left"/>
    </xf>
    <xf numFmtId="165" fontId="5" fillId="0" borderId="0" xfId="3" applyNumberFormat="1" applyFont="1" applyAlignment="1" applyProtection="1">
      <alignment horizontal="left"/>
    </xf>
    <xf numFmtId="3" fontId="5" fillId="0" borderId="0" xfId="3" applyNumberFormat="1" applyFont="1" applyBorder="1" applyAlignment="1" applyProtection="1">
      <alignment horizontal="right"/>
    </xf>
    <xf numFmtId="3" fontId="5" fillId="0" borderId="5" xfId="3" applyNumberFormat="1" applyFont="1" applyBorder="1" applyAlignment="1" applyProtection="1">
      <alignment horizontal="right"/>
    </xf>
    <xf numFmtId="3" fontId="5" fillId="0" borderId="4" xfId="3" applyNumberFormat="1" applyFont="1" applyBorder="1" applyAlignment="1" applyProtection="1">
      <alignment horizontal="right"/>
    </xf>
    <xf numFmtId="3" fontId="5" fillId="0" borderId="0" xfId="3" applyNumberFormat="1" applyFont="1" applyAlignment="1">
      <alignment horizontal="right"/>
    </xf>
    <xf numFmtId="3" fontId="5" fillId="0" borderId="0" xfId="3" applyNumberFormat="1" applyFont="1"/>
    <xf numFmtId="3" fontId="2" fillId="0" borderId="0" xfId="3" applyNumberFormat="1"/>
    <xf numFmtId="165" fontId="5" fillId="0" borderId="0" xfId="3" applyNumberFormat="1" applyFont="1" applyFill="1" applyBorder="1"/>
    <xf numFmtId="165" fontId="5" fillId="0" borderId="0" xfId="4" applyNumberFormat="1" applyFont="1" applyFill="1" applyBorder="1"/>
    <xf numFmtId="165" fontId="11" fillId="0" borderId="0" xfId="3" applyNumberFormat="1" applyFont="1" applyFill="1" applyBorder="1" applyAlignment="1">
      <alignment horizontal="left"/>
    </xf>
    <xf numFmtId="165" fontId="5" fillId="0" borderId="0" xfId="3" applyNumberFormat="1" applyFont="1" applyFill="1" applyAlignment="1" applyProtection="1">
      <alignment horizontal="left"/>
    </xf>
    <xf numFmtId="3" fontId="5" fillId="0" borderId="0" xfId="3" applyNumberFormat="1" applyFont="1" applyFill="1"/>
    <xf numFmtId="3" fontId="2" fillId="0" borderId="0" xfId="3" applyNumberFormat="1" applyFill="1"/>
    <xf numFmtId="165" fontId="2" fillId="0" borderId="0" xfId="3" applyNumberFormat="1" applyFill="1"/>
    <xf numFmtId="3" fontId="5" fillId="0" borderId="0" xfId="3" applyNumberFormat="1" applyFont="1" applyBorder="1" applyAlignment="1">
      <alignment horizontal="right"/>
    </xf>
    <xf numFmtId="3" fontId="5" fillId="0" borderId="5" xfId="3" applyNumberFormat="1" applyFont="1" applyBorder="1" applyAlignment="1">
      <alignment horizontal="right"/>
    </xf>
    <xf numFmtId="3" fontId="5" fillId="0" borderId="4" xfId="3" applyNumberFormat="1" applyFont="1" applyBorder="1" applyAlignment="1">
      <alignment horizontal="right"/>
    </xf>
    <xf numFmtId="165" fontId="12" fillId="4" borderId="5" xfId="3" applyNumberFormat="1" applyFont="1" applyFill="1" applyBorder="1" applyAlignment="1">
      <alignment horizontal="left"/>
    </xf>
    <xf numFmtId="3" fontId="12" fillId="4" borderId="0" xfId="1" applyNumberFormat="1" applyFont="1" applyFill="1" applyBorder="1" applyAlignment="1">
      <alignment horizontal="right"/>
    </xf>
    <xf numFmtId="3" fontId="12" fillId="4" borderId="5" xfId="1" applyNumberFormat="1" applyFont="1" applyFill="1" applyBorder="1" applyAlignment="1">
      <alignment horizontal="right"/>
    </xf>
    <xf numFmtId="3" fontId="12" fillId="4" borderId="4" xfId="1" applyNumberFormat="1" applyFont="1" applyFill="1" applyBorder="1" applyAlignment="1">
      <alignment horizontal="right"/>
    </xf>
    <xf numFmtId="165" fontId="5" fillId="0" borderId="5" xfId="3" applyNumberFormat="1" applyFont="1" applyBorder="1" applyAlignment="1">
      <alignment horizontal="left"/>
    </xf>
    <xf numFmtId="165" fontId="12" fillId="0" borderId="5" xfId="1" applyNumberFormat="1" applyFont="1" applyBorder="1" applyAlignment="1" applyProtection="1">
      <alignment horizontal="left"/>
    </xf>
    <xf numFmtId="165" fontId="2" fillId="0" borderId="0" xfId="3" applyNumberFormat="1" applyBorder="1"/>
    <xf numFmtId="165" fontId="5" fillId="0" borderId="0" xfId="3" applyNumberFormat="1" applyFont="1" applyBorder="1"/>
    <xf numFmtId="165" fontId="2" fillId="0" borderId="8" xfId="3" applyNumberFormat="1" applyBorder="1"/>
    <xf numFmtId="165" fontId="5" fillId="4" borderId="8" xfId="3" applyNumberFormat="1" applyFont="1" applyFill="1" applyBorder="1"/>
    <xf numFmtId="165" fontId="5" fillId="0" borderId="8" xfId="3" applyNumberFormat="1" applyFont="1" applyBorder="1"/>
    <xf numFmtId="3" fontId="5" fillId="0" borderId="8" xfId="3" applyNumberFormat="1" applyFont="1" applyBorder="1" applyAlignment="1">
      <alignment horizontal="right"/>
    </xf>
    <xf numFmtId="3" fontId="7" fillId="0" borderId="0" xfId="3" applyNumberFormat="1" applyFont="1" applyAlignment="1">
      <alignment horizontal="center"/>
    </xf>
    <xf numFmtId="3" fontId="6" fillId="4" borderId="0" xfId="3" applyNumberFormat="1" applyFont="1" applyFill="1" applyBorder="1" applyAlignment="1">
      <alignment horizontal="center"/>
    </xf>
    <xf numFmtId="165" fontId="6" fillId="4" borderId="0" xfId="3" applyNumberFormat="1" applyFont="1" applyFill="1" applyBorder="1" applyAlignment="1">
      <alignment horizontal="center"/>
    </xf>
    <xf numFmtId="165" fontId="7" fillId="0" borderId="0" xfId="3" applyNumberFormat="1" applyFont="1" applyAlignment="1">
      <alignment horizontal="center"/>
    </xf>
    <xf numFmtId="165" fontId="3" fillId="0" borderId="0" xfId="3" applyNumberFormat="1" applyFont="1" applyAlignment="1">
      <alignment vertical="top"/>
    </xf>
    <xf numFmtId="165" fontId="8" fillId="3" borderId="2" xfId="3" applyNumberFormat="1" applyFont="1" applyFill="1" applyBorder="1" applyAlignment="1" applyProtection="1">
      <alignment vertical="center" wrapText="1"/>
    </xf>
    <xf numFmtId="165" fontId="8" fillId="3" borderId="3" xfId="3" applyNumberFormat="1" applyFont="1" applyFill="1" applyBorder="1" applyAlignment="1" applyProtection="1">
      <alignment vertical="center" wrapText="1"/>
    </xf>
    <xf numFmtId="165" fontId="13" fillId="3" borderId="2" xfId="3" applyNumberFormat="1" applyFont="1" applyFill="1" applyBorder="1" applyAlignment="1" applyProtection="1">
      <alignment vertical="center" wrapText="1"/>
    </xf>
    <xf numFmtId="165" fontId="13" fillId="3" borderId="1" xfId="3" applyNumberFormat="1" applyFont="1" applyFill="1" applyBorder="1" applyAlignment="1" applyProtection="1">
      <alignment vertical="center" wrapText="1"/>
    </xf>
    <xf numFmtId="10" fontId="5" fillId="0" borderId="0" xfId="2" applyNumberFormat="1" applyFont="1" applyBorder="1" applyAlignment="1" applyProtection="1">
      <alignment horizontal="right"/>
    </xf>
    <xf numFmtId="165" fontId="5" fillId="2" borderId="2" xfId="3" applyNumberFormat="1" applyFont="1" applyFill="1" applyBorder="1" applyAlignment="1" applyProtection="1">
      <alignment vertical="top" wrapText="1"/>
    </xf>
    <xf numFmtId="165" fontId="5" fillId="2" borderId="0" xfId="3" applyNumberFormat="1" applyFont="1" applyFill="1" applyBorder="1" applyProtection="1"/>
    <xf numFmtId="165" fontId="5" fillId="2" borderId="8" xfId="3" applyNumberFormat="1" applyFont="1" applyFill="1" applyBorder="1" applyProtection="1"/>
    <xf numFmtId="165" fontId="12" fillId="4" borderId="0" xfId="3" applyNumberFormat="1" applyFont="1" applyFill="1" applyBorder="1" applyAlignment="1">
      <alignment horizontal="left"/>
    </xf>
    <xf numFmtId="165" fontId="5" fillId="0" borderId="0" xfId="3" applyNumberFormat="1" applyFont="1" applyBorder="1" applyAlignment="1">
      <alignment horizontal="left"/>
    </xf>
    <xf numFmtId="165" fontId="12" fillId="0" borderId="0" xfId="1" applyNumberFormat="1" applyFont="1" applyBorder="1" applyAlignment="1" applyProtection="1">
      <alignment horizontal="left"/>
    </xf>
    <xf numFmtId="0" fontId="14" fillId="0" borderId="0" xfId="0" applyFont="1"/>
    <xf numFmtId="0" fontId="15" fillId="0" borderId="0" xfId="0" applyFont="1"/>
    <xf numFmtId="3" fontId="14" fillId="0" borderId="0" xfId="0" applyNumberFormat="1" applyFont="1"/>
    <xf numFmtId="165" fontId="16" fillId="0" borderId="0" xfId="3" applyNumberFormat="1" applyFont="1" applyAlignment="1">
      <alignment horizontal="right"/>
    </xf>
    <xf numFmtId="165" fontId="12" fillId="0" borderId="0" xfId="3" applyNumberFormat="1" applyFont="1" applyAlignment="1">
      <alignment horizontal="right" vertical="top" wrapText="1"/>
    </xf>
    <xf numFmtId="165" fontId="12" fillId="0" borderId="0" xfId="3" applyNumberFormat="1" applyFont="1" applyAlignment="1">
      <alignment horizontal="right"/>
    </xf>
    <xf numFmtId="10" fontId="12" fillId="0" borderId="0" xfId="2" applyNumberFormat="1" applyFont="1" applyAlignment="1">
      <alignment horizontal="right"/>
    </xf>
    <xf numFmtId="3" fontId="12" fillId="0" borderId="0" xfId="3" applyNumberFormat="1" applyFont="1" applyAlignment="1">
      <alignment horizontal="right"/>
    </xf>
    <xf numFmtId="3" fontId="16" fillId="4" borderId="0" xfId="3" applyNumberFormat="1" applyFont="1" applyFill="1" applyBorder="1" applyAlignment="1">
      <alignment horizontal="center"/>
    </xf>
    <xf numFmtId="10" fontId="5" fillId="0" borderId="0" xfId="2" applyNumberFormat="1" applyFont="1" applyAlignment="1">
      <alignment horizontal="right"/>
    </xf>
    <xf numFmtId="0" fontId="6" fillId="0" borderId="0" xfId="3" applyNumberFormat="1" applyFont="1" applyAlignment="1" applyProtection="1">
      <alignment horizontal="right"/>
    </xf>
    <xf numFmtId="0" fontId="8" fillId="3" borderId="2" xfId="3" applyNumberFormat="1" applyFont="1" applyFill="1" applyBorder="1" applyAlignment="1" applyProtection="1">
      <alignment vertical="center" wrapText="1"/>
    </xf>
    <xf numFmtId="0" fontId="5" fillId="2" borderId="0" xfId="3" applyNumberFormat="1" applyFont="1" applyFill="1" applyBorder="1" applyAlignment="1" applyProtection="1">
      <alignment horizontal="right"/>
    </xf>
    <xf numFmtId="0" fontId="5" fillId="2" borderId="8" xfId="3" applyNumberFormat="1" applyFont="1" applyFill="1" applyBorder="1" applyAlignment="1" applyProtection="1">
      <alignment horizontal="right"/>
    </xf>
    <xf numFmtId="0" fontId="5" fillId="0" borderId="0" xfId="2" applyNumberFormat="1" applyFont="1" applyBorder="1" applyAlignment="1" applyProtection="1">
      <alignment horizontal="right"/>
    </xf>
    <xf numFmtId="0" fontId="5" fillId="0" borderId="0" xfId="3" applyNumberFormat="1" applyFont="1" applyBorder="1" applyAlignment="1" applyProtection="1">
      <alignment horizontal="right"/>
    </xf>
    <xf numFmtId="0" fontId="5" fillId="0" borderId="0" xfId="3" applyNumberFormat="1" applyFont="1" applyBorder="1" applyAlignment="1">
      <alignment horizontal="right"/>
    </xf>
    <xf numFmtId="0" fontId="12" fillId="4" borderId="0" xfId="1" applyNumberFormat="1" applyFont="1" applyFill="1" applyBorder="1" applyAlignment="1">
      <alignment horizontal="right"/>
    </xf>
    <xf numFmtId="0" fontId="5" fillId="0" borderId="8" xfId="3" applyNumberFormat="1" applyFont="1" applyBorder="1" applyAlignment="1">
      <alignment horizontal="right"/>
    </xf>
    <xf numFmtId="0" fontId="5" fillId="0" borderId="0" xfId="3" applyNumberFormat="1" applyFont="1" applyAlignment="1">
      <alignment horizontal="right"/>
    </xf>
    <xf numFmtId="0" fontId="7" fillId="0" borderId="0" xfId="3" applyNumberFormat="1" applyFont="1" applyAlignment="1">
      <alignment horizontal="center"/>
    </xf>
    <xf numFmtId="0" fontId="5" fillId="0" borderId="0" xfId="2" applyNumberFormat="1" applyFont="1" applyAlignment="1">
      <alignment horizontal="right"/>
    </xf>
    <xf numFmtId="0" fontId="6" fillId="4" borderId="0" xfId="3" applyNumberFormat="1" applyFont="1" applyFill="1" applyBorder="1" applyAlignment="1">
      <alignment horizontal="center"/>
    </xf>
    <xf numFmtId="0" fontId="13" fillId="3" borderId="2" xfId="3" applyNumberFormat="1" applyFont="1" applyFill="1" applyBorder="1" applyAlignment="1" applyProtection="1">
      <alignment vertical="center" wrapText="1"/>
    </xf>
    <xf numFmtId="0" fontId="17" fillId="5" borderId="0" xfId="0" applyFont="1" applyFill="1"/>
    <xf numFmtId="10" fontId="17" fillId="5" borderId="0" xfId="2" applyNumberFormat="1" applyFont="1" applyFill="1"/>
    <xf numFmtId="0" fontId="19" fillId="5" borderId="0" xfId="0" applyFont="1" applyFill="1"/>
    <xf numFmtId="0" fontId="20" fillId="5" borderId="0" xfId="0" applyFont="1" applyFill="1"/>
    <xf numFmtId="0" fontId="18" fillId="5" borderId="10" xfId="0" applyFont="1" applyFill="1" applyBorder="1"/>
    <xf numFmtId="0" fontId="17" fillId="5" borderId="0" xfId="0" applyFont="1" applyFill="1" applyAlignment="1">
      <alignment horizontal="center"/>
    </xf>
    <xf numFmtId="0" fontId="21" fillId="5" borderId="0" xfId="0" applyFont="1" applyFill="1"/>
    <xf numFmtId="0" fontId="22" fillId="5" borderId="0" xfId="0" applyFont="1" applyFill="1" applyAlignment="1">
      <alignment horizontal="left" wrapText="1"/>
    </xf>
  </cellXfs>
  <cellStyles count="5">
    <cellStyle name="Comma" xfId="1" builtinId="3"/>
    <cellStyle name="Normal" xfId="0" builtinId="0"/>
    <cellStyle name="Normal_10-11 Data (2009)" xfId="4"/>
    <cellStyle name="Normal_CTB Data down load" xfId="3"/>
    <cellStyle name="Percent" xfId="2" builtinId="5"/>
  </cellStyles>
  <dxfs count="0"/>
  <tableStyles count="0" defaultTableStyle="TableStyleMedium9" defaultPivotStyle="PivotStyleLight16"/>
  <colors>
    <mruColors>
      <color rgb="FF00FF00"/>
      <color rgb="FF00CC00"/>
      <color rgb="FF66FF99"/>
      <color rgb="FF0080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Sheet3!$F$9</c:f>
              <c:strCache>
                <c:ptCount val="1"/>
                <c:pt idx="0">
                  <c:v>Allerdale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prst="angle"/>
            </a:sp3d>
          </c:spPr>
          <c:invertIfNegative val="0"/>
          <c:cat>
            <c:strRef>
              <c:f>Sheet3!$G$8:$N$8</c:f>
              <c:strCache>
                <c:ptCount val="8"/>
                <c:pt idx="0">
                  <c:v>Band A</c:v>
                </c:pt>
                <c:pt idx="1">
                  <c:v>Band B</c:v>
                </c:pt>
                <c:pt idx="2">
                  <c:v>Band C</c:v>
                </c:pt>
                <c:pt idx="3">
                  <c:v>Band D</c:v>
                </c:pt>
                <c:pt idx="4">
                  <c:v>Band E</c:v>
                </c:pt>
                <c:pt idx="5">
                  <c:v>Band F</c:v>
                </c:pt>
                <c:pt idx="6">
                  <c:v>Band G</c:v>
                </c:pt>
                <c:pt idx="7">
                  <c:v>Band H</c:v>
                </c:pt>
              </c:strCache>
            </c:strRef>
          </c:cat>
          <c:val>
            <c:numRef>
              <c:f>Sheet3!$G$9:$N$9</c:f>
              <c:numCache>
                <c:formatCode>0.00%</c:formatCode>
                <c:ptCount val="8"/>
                <c:pt idx="0">
                  <c:v>1.6010916534000455E-2</c:v>
                </c:pt>
                <c:pt idx="1">
                  <c:v>2.5078799506646567E-2</c:v>
                </c:pt>
                <c:pt idx="2">
                  <c:v>3.9659224441833139E-2</c:v>
                </c:pt>
                <c:pt idx="3">
                  <c:v>4.7666733426797517E-2</c:v>
                </c:pt>
                <c:pt idx="4">
                  <c:v>4.2483660130718956E-2</c:v>
                </c:pt>
                <c:pt idx="5">
                  <c:v>5.4131054131054131E-2</c:v>
                </c:pt>
                <c:pt idx="6">
                  <c:v>7.2805139186295498E-2</c:v>
                </c:pt>
                <c:pt idx="7">
                  <c:v>3.7037037037037035E-2</c:v>
                </c:pt>
              </c:numCache>
            </c:numRef>
          </c:val>
        </c:ser>
        <c:ser>
          <c:idx val="1"/>
          <c:order val="1"/>
          <c:tx>
            <c:strRef>
              <c:f>Sheet3!$F$10</c:f>
              <c:strCache>
                <c:ptCount val="1"/>
                <c:pt idx="0">
                  <c:v>Rural 80 average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prst="angle"/>
            </a:sp3d>
          </c:spPr>
          <c:invertIfNegative val="0"/>
          <c:cat>
            <c:strRef>
              <c:f>Sheet3!$G$8:$N$8</c:f>
              <c:strCache>
                <c:ptCount val="8"/>
                <c:pt idx="0">
                  <c:v>Band A</c:v>
                </c:pt>
                <c:pt idx="1">
                  <c:v>Band B</c:v>
                </c:pt>
                <c:pt idx="2">
                  <c:v>Band C</c:v>
                </c:pt>
                <c:pt idx="3">
                  <c:v>Band D</c:v>
                </c:pt>
                <c:pt idx="4">
                  <c:v>Band E</c:v>
                </c:pt>
                <c:pt idx="5">
                  <c:v>Band F</c:v>
                </c:pt>
                <c:pt idx="6">
                  <c:v>Band G</c:v>
                </c:pt>
                <c:pt idx="7">
                  <c:v>Band H</c:v>
                </c:pt>
              </c:strCache>
            </c:strRef>
          </c:cat>
          <c:val>
            <c:numRef>
              <c:f>Sheet3!$G$10:$N$10</c:f>
              <c:numCache>
                <c:formatCode>0.00%</c:formatCode>
                <c:ptCount val="8"/>
                <c:pt idx="0">
                  <c:v>2.9584453678807139E-2</c:v>
                </c:pt>
                <c:pt idx="1">
                  <c:v>2.0176421572852914E-2</c:v>
                </c:pt>
                <c:pt idx="2">
                  <c:v>2.3180844558714674E-2</c:v>
                </c:pt>
                <c:pt idx="3">
                  <c:v>2.728706931811542E-2</c:v>
                </c:pt>
                <c:pt idx="4">
                  <c:v>2.8913530116091414E-2</c:v>
                </c:pt>
                <c:pt idx="5">
                  <c:v>3.1350406498953098E-2</c:v>
                </c:pt>
                <c:pt idx="6">
                  <c:v>4.1990336097689027E-2</c:v>
                </c:pt>
                <c:pt idx="7">
                  <c:v>7.9178622668579626E-2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14112"/>
        <c:axId val="83920000"/>
      </c:barChart>
      <c:catAx>
        <c:axId val="83914112"/>
        <c:scaling>
          <c:orientation val="minMax"/>
        </c:scaling>
        <c:delete val="0"/>
        <c:axPos val="b"/>
        <c:majorTickMark val="out"/>
        <c:minorTickMark val="none"/>
        <c:tickLblPos val="nextTo"/>
        <c:crossAx val="83920000"/>
        <c:crosses val="autoZero"/>
        <c:auto val="1"/>
        <c:lblAlgn val="ctr"/>
        <c:lblOffset val="100"/>
        <c:noMultiLvlLbl val="0"/>
      </c:catAx>
      <c:valAx>
        <c:axId val="839200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3914112"/>
        <c:crosses val="autoZero"/>
        <c:crossBetween val="between"/>
      </c:valAx>
      <c:spPr>
        <a:solidFill>
          <a:srgbClr val="00FF00"/>
        </a:solidFill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rgbClr val="00CC00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190499</xdr:rowOff>
    </xdr:from>
    <xdr:to>
      <xdr:col>15</xdr:col>
      <xdr:colOff>0</xdr:colOff>
      <xdr:row>24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niel%20Worth\formula%201\New%20Folder%20started%20190711\130313\members%20classific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>
        <row r="1">
          <cell r="A1" t="str">
            <v>Bath and North East Somerset</v>
          </cell>
          <cell r="B1" t="str">
            <v>UA</v>
          </cell>
        </row>
        <row r="2">
          <cell r="A2" t="str">
            <v>Bristol</v>
          </cell>
          <cell r="B2" t="str">
            <v>UA</v>
          </cell>
        </row>
        <row r="3">
          <cell r="A3" t="str">
            <v>South Gloucestershire</v>
          </cell>
          <cell r="B3" t="str">
            <v>UA</v>
          </cell>
        </row>
        <row r="4">
          <cell r="A4" t="str">
            <v>North Somerset</v>
          </cell>
          <cell r="B4" t="str">
            <v>UA</v>
          </cell>
        </row>
        <row r="5">
          <cell r="A5" t="str">
            <v>Luton</v>
          </cell>
          <cell r="B5" t="str">
            <v>UA</v>
          </cell>
        </row>
        <row r="6">
          <cell r="A6" t="str">
            <v>Bedford</v>
          </cell>
          <cell r="B6" t="str">
            <v>UA</v>
          </cell>
        </row>
        <row r="7">
          <cell r="A7" t="str">
            <v>Central Bedfordshire</v>
          </cell>
          <cell r="B7" t="str">
            <v>UA</v>
          </cell>
        </row>
        <row r="8">
          <cell r="A8" t="str">
            <v>Bracknell Forest</v>
          </cell>
          <cell r="B8" t="str">
            <v>UA</v>
          </cell>
        </row>
        <row r="9">
          <cell r="A9" t="str">
            <v>West Berkshire</v>
          </cell>
          <cell r="B9" t="str">
            <v>UA</v>
          </cell>
        </row>
        <row r="10">
          <cell r="A10" t="str">
            <v>Reading</v>
          </cell>
          <cell r="B10" t="str">
            <v>UA</v>
          </cell>
        </row>
        <row r="11">
          <cell r="A11" t="str">
            <v>Slough</v>
          </cell>
          <cell r="B11" t="str">
            <v>UA</v>
          </cell>
        </row>
        <row r="12">
          <cell r="A12" t="str">
            <v>Windsor and Maidenhead</v>
          </cell>
          <cell r="B12" t="str">
            <v>UA</v>
          </cell>
        </row>
        <row r="13">
          <cell r="A13" t="str">
            <v>Wokingham</v>
          </cell>
          <cell r="B13" t="str">
            <v>UA</v>
          </cell>
        </row>
        <row r="14">
          <cell r="A14" t="str">
            <v>Milton Keynes</v>
          </cell>
          <cell r="B14" t="str">
            <v>UA</v>
          </cell>
        </row>
        <row r="15">
          <cell r="A15" t="str">
            <v>Buckinghamshire</v>
          </cell>
          <cell r="B15" t="str">
            <v>SC</v>
          </cell>
        </row>
        <row r="16">
          <cell r="A16" t="str">
            <v>Aylesbury Vale</v>
          </cell>
          <cell r="B16" t="str">
            <v>SD</v>
          </cell>
        </row>
        <row r="17">
          <cell r="A17" t="str">
            <v>Chiltern</v>
          </cell>
          <cell r="B17" t="str">
            <v>SD</v>
          </cell>
        </row>
        <row r="18">
          <cell r="A18" t="str">
            <v>South Bucks</v>
          </cell>
          <cell r="B18" t="str">
            <v>SD</v>
          </cell>
        </row>
        <row r="19">
          <cell r="A19" t="str">
            <v>Wycombe</v>
          </cell>
          <cell r="B19" t="str">
            <v>SD</v>
          </cell>
        </row>
        <row r="20">
          <cell r="A20" t="str">
            <v>Peterborough</v>
          </cell>
          <cell r="B20" t="str">
            <v>UA</v>
          </cell>
        </row>
        <row r="21">
          <cell r="A21" t="str">
            <v>Cambridgeshire</v>
          </cell>
          <cell r="B21" t="str">
            <v>SC</v>
          </cell>
        </row>
        <row r="22">
          <cell r="A22" t="str">
            <v>Cambridge</v>
          </cell>
          <cell r="B22" t="str">
            <v>SD</v>
          </cell>
        </row>
        <row r="23">
          <cell r="A23" t="str">
            <v>East Cambridgeshire</v>
          </cell>
          <cell r="B23" t="str">
            <v>SD</v>
          </cell>
        </row>
        <row r="24">
          <cell r="A24" t="str">
            <v>Fenland</v>
          </cell>
          <cell r="B24" t="str">
            <v>SD</v>
          </cell>
        </row>
        <row r="25">
          <cell r="A25" t="str">
            <v>South Cambridgeshire</v>
          </cell>
          <cell r="B25" t="str">
            <v>SD</v>
          </cell>
        </row>
        <row r="26">
          <cell r="A26" t="str">
            <v>Huntingdonshire</v>
          </cell>
          <cell r="B26" t="str">
            <v>SD</v>
          </cell>
        </row>
        <row r="27">
          <cell r="A27" t="str">
            <v>Halton</v>
          </cell>
          <cell r="B27" t="str">
            <v>UA</v>
          </cell>
        </row>
        <row r="28">
          <cell r="A28" t="str">
            <v>Warrington</v>
          </cell>
          <cell r="B28" t="str">
            <v>UA</v>
          </cell>
        </row>
        <row r="29">
          <cell r="A29" t="str">
            <v>Cheshire East</v>
          </cell>
          <cell r="B29" t="str">
            <v>UA</v>
          </cell>
        </row>
        <row r="30">
          <cell r="A30" t="str">
            <v>Cheshire West and Chester</v>
          </cell>
          <cell r="B30" t="str">
            <v>UA</v>
          </cell>
        </row>
        <row r="31">
          <cell r="A31" t="str">
            <v>Hartlepool</v>
          </cell>
          <cell r="B31" t="str">
            <v>UA</v>
          </cell>
        </row>
        <row r="32">
          <cell r="A32" t="str">
            <v>Middlesborough</v>
          </cell>
          <cell r="B32" t="str">
            <v>UA</v>
          </cell>
        </row>
        <row r="33">
          <cell r="A33" t="str">
            <v>Redcar and Cleveland</v>
          </cell>
          <cell r="B33" t="str">
            <v>UA</v>
          </cell>
        </row>
        <row r="34">
          <cell r="A34" t="str">
            <v>Stockton-on-Tees</v>
          </cell>
          <cell r="B34" t="str">
            <v>UA</v>
          </cell>
        </row>
        <row r="35">
          <cell r="A35" t="str">
            <v>Cornwall</v>
          </cell>
          <cell r="B35" t="str">
            <v>UA</v>
          </cell>
        </row>
        <row r="36">
          <cell r="A36" t="str">
            <v>Cumbria</v>
          </cell>
          <cell r="B36" t="str">
            <v>SC</v>
          </cell>
        </row>
        <row r="37">
          <cell r="A37" t="str">
            <v>Allerdale</v>
          </cell>
          <cell r="B37" t="str">
            <v>SD</v>
          </cell>
        </row>
        <row r="38">
          <cell r="A38" t="str">
            <v>Barrow-in-Furness</v>
          </cell>
          <cell r="B38" t="str">
            <v>SD</v>
          </cell>
        </row>
        <row r="39">
          <cell r="A39" t="str">
            <v>Carlisle</v>
          </cell>
          <cell r="B39" t="str">
            <v>SD</v>
          </cell>
        </row>
        <row r="40">
          <cell r="A40" t="str">
            <v>Copeland</v>
          </cell>
          <cell r="B40" t="str">
            <v>SD</v>
          </cell>
        </row>
        <row r="41">
          <cell r="A41" t="str">
            <v>Eden</v>
          </cell>
          <cell r="B41" t="str">
            <v>SD</v>
          </cell>
        </row>
        <row r="42">
          <cell r="A42" t="str">
            <v>South Lakeland</v>
          </cell>
          <cell r="B42" t="str">
            <v>SD</v>
          </cell>
        </row>
        <row r="43">
          <cell r="A43" t="str">
            <v>Derby City</v>
          </cell>
          <cell r="B43" t="str">
            <v>UA</v>
          </cell>
        </row>
        <row r="44">
          <cell r="A44" t="str">
            <v>Derbyshire</v>
          </cell>
          <cell r="B44" t="str">
            <v>SC</v>
          </cell>
        </row>
        <row r="45">
          <cell r="A45" t="str">
            <v>Amber Valley</v>
          </cell>
          <cell r="B45" t="str">
            <v>SD</v>
          </cell>
        </row>
        <row r="46">
          <cell r="A46" t="str">
            <v>Bolsover</v>
          </cell>
          <cell r="B46" t="str">
            <v>SD</v>
          </cell>
        </row>
        <row r="47">
          <cell r="A47" t="str">
            <v>Chesterfield</v>
          </cell>
          <cell r="B47" t="str">
            <v>SD</v>
          </cell>
        </row>
        <row r="48">
          <cell r="A48" t="str">
            <v>Derbyshire Dales</v>
          </cell>
          <cell r="B48" t="str">
            <v>SD</v>
          </cell>
        </row>
        <row r="49">
          <cell r="A49" t="str">
            <v>Erewash</v>
          </cell>
          <cell r="B49" t="str">
            <v>SD</v>
          </cell>
        </row>
        <row r="50">
          <cell r="A50" t="str">
            <v>High Peak</v>
          </cell>
          <cell r="B50" t="str">
            <v>SD</v>
          </cell>
        </row>
        <row r="51">
          <cell r="A51" t="str">
            <v>North East Derbyshire</v>
          </cell>
          <cell r="B51" t="str">
            <v>SD</v>
          </cell>
        </row>
        <row r="52">
          <cell r="A52" t="str">
            <v>South Derbyshire</v>
          </cell>
          <cell r="B52" t="str">
            <v>SD</v>
          </cell>
        </row>
        <row r="53">
          <cell r="A53" t="str">
            <v>Plymouth</v>
          </cell>
          <cell r="B53" t="str">
            <v>UA</v>
          </cell>
        </row>
        <row r="54">
          <cell r="A54" t="str">
            <v>Torbay</v>
          </cell>
          <cell r="B54" t="str">
            <v>UA</v>
          </cell>
        </row>
        <row r="55">
          <cell r="A55" t="str">
            <v>Devon</v>
          </cell>
          <cell r="B55" t="str">
            <v>SC</v>
          </cell>
        </row>
        <row r="56">
          <cell r="A56" t="str">
            <v>East Devon</v>
          </cell>
          <cell r="B56" t="str">
            <v>SD</v>
          </cell>
        </row>
        <row r="57">
          <cell r="A57" t="str">
            <v>Exeter</v>
          </cell>
          <cell r="B57" t="str">
            <v>SD</v>
          </cell>
        </row>
        <row r="58">
          <cell r="A58" t="str">
            <v>Mid Devon</v>
          </cell>
          <cell r="B58" t="str">
            <v>SD</v>
          </cell>
        </row>
        <row r="59">
          <cell r="A59" t="str">
            <v>North Devon</v>
          </cell>
          <cell r="B59" t="str">
            <v>SD</v>
          </cell>
        </row>
        <row r="60">
          <cell r="A60" t="str">
            <v>South Hams</v>
          </cell>
          <cell r="B60" t="str">
            <v>SD</v>
          </cell>
        </row>
        <row r="61">
          <cell r="A61" t="str">
            <v>Teignbridge</v>
          </cell>
          <cell r="B61" t="str">
            <v>SD</v>
          </cell>
        </row>
        <row r="62">
          <cell r="A62" t="str">
            <v>Torridge</v>
          </cell>
          <cell r="B62" t="str">
            <v>SD</v>
          </cell>
        </row>
        <row r="63">
          <cell r="A63" t="str">
            <v>West Devon</v>
          </cell>
          <cell r="B63" t="str">
            <v>SD</v>
          </cell>
        </row>
        <row r="64">
          <cell r="A64" t="str">
            <v>Poole</v>
          </cell>
          <cell r="B64" t="str">
            <v>UA</v>
          </cell>
        </row>
        <row r="65">
          <cell r="A65" t="str">
            <v>Bournemouth</v>
          </cell>
          <cell r="B65" t="str">
            <v>UA</v>
          </cell>
        </row>
        <row r="66">
          <cell r="A66" t="str">
            <v>Dorset</v>
          </cell>
          <cell r="B66" t="str">
            <v>SC</v>
          </cell>
        </row>
        <row r="67">
          <cell r="A67" t="str">
            <v>Christchurch</v>
          </cell>
          <cell r="B67" t="str">
            <v>SD</v>
          </cell>
        </row>
        <row r="68">
          <cell r="A68" t="str">
            <v>East Dorset</v>
          </cell>
          <cell r="B68" t="str">
            <v>SD</v>
          </cell>
        </row>
        <row r="69">
          <cell r="A69" t="str">
            <v>North Dorset</v>
          </cell>
          <cell r="B69" t="str">
            <v>SD</v>
          </cell>
        </row>
        <row r="70">
          <cell r="A70" t="str">
            <v>Purbeck</v>
          </cell>
          <cell r="B70" t="str">
            <v>SD</v>
          </cell>
        </row>
        <row r="71">
          <cell r="A71" t="str">
            <v>West Dorset</v>
          </cell>
          <cell r="B71" t="str">
            <v>SD</v>
          </cell>
        </row>
        <row r="72">
          <cell r="A72" t="str">
            <v>Weymouth and Portland</v>
          </cell>
          <cell r="B72" t="str">
            <v>SD</v>
          </cell>
        </row>
        <row r="73">
          <cell r="A73" t="str">
            <v>Darlington</v>
          </cell>
          <cell r="B73" t="str">
            <v>UA</v>
          </cell>
        </row>
        <row r="74">
          <cell r="A74" t="str">
            <v>Durham</v>
          </cell>
          <cell r="B74" t="str">
            <v>UA</v>
          </cell>
        </row>
        <row r="75">
          <cell r="A75" t="str">
            <v>Brighton and Hove</v>
          </cell>
          <cell r="B75" t="str">
            <v>UA</v>
          </cell>
        </row>
        <row r="76">
          <cell r="A76" t="str">
            <v>East Sussex</v>
          </cell>
          <cell r="B76" t="str">
            <v>SC</v>
          </cell>
        </row>
        <row r="77">
          <cell r="A77" t="str">
            <v>Eastbourne</v>
          </cell>
          <cell r="B77" t="str">
            <v>SD</v>
          </cell>
        </row>
        <row r="78">
          <cell r="A78" t="str">
            <v>Hastings</v>
          </cell>
          <cell r="B78" t="str">
            <v>SD</v>
          </cell>
        </row>
        <row r="79">
          <cell r="A79" t="str">
            <v>Lewes</v>
          </cell>
          <cell r="B79" t="str">
            <v>SD</v>
          </cell>
        </row>
        <row r="80">
          <cell r="A80" t="str">
            <v>Rother</v>
          </cell>
          <cell r="B80" t="str">
            <v>SD</v>
          </cell>
        </row>
        <row r="81">
          <cell r="A81" t="str">
            <v>Wealden</v>
          </cell>
          <cell r="B81" t="str">
            <v>SD</v>
          </cell>
        </row>
        <row r="82">
          <cell r="A82" t="str">
            <v>Southend-on-Sea</v>
          </cell>
          <cell r="B82" t="str">
            <v>UA</v>
          </cell>
        </row>
        <row r="83">
          <cell r="A83" t="str">
            <v>Thurrock</v>
          </cell>
          <cell r="B83" t="str">
            <v>UA</v>
          </cell>
        </row>
        <row r="84">
          <cell r="A84" t="str">
            <v>Essex</v>
          </cell>
          <cell r="B84" t="str">
            <v>SC</v>
          </cell>
        </row>
        <row r="85">
          <cell r="A85" t="str">
            <v>Basildon</v>
          </cell>
          <cell r="B85" t="str">
            <v>SD</v>
          </cell>
        </row>
        <row r="86">
          <cell r="A86" t="str">
            <v>Braintree</v>
          </cell>
          <cell r="B86" t="str">
            <v>SD</v>
          </cell>
        </row>
        <row r="87">
          <cell r="A87" t="str">
            <v>Brentwood</v>
          </cell>
          <cell r="B87" t="str">
            <v>SD</v>
          </cell>
        </row>
        <row r="88">
          <cell r="A88" t="str">
            <v>Castle Point</v>
          </cell>
          <cell r="B88" t="str">
            <v>SD</v>
          </cell>
        </row>
        <row r="89">
          <cell r="A89" t="str">
            <v>Chelmsford</v>
          </cell>
          <cell r="B89" t="str">
            <v>SD</v>
          </cell>
        </row>
        <row r="90">
          <cell r="A90" t="str">
            <v>Colchester</v>
          </cell>
          <cell r="B90" t="str">
            <v>SD</v>
          </cell>
        </row>
        <row r="91">
          <cell r="A91" t="str">
            <v>Epping Forest</v>
          </cell>
          <cell r="B91" t="str">
            <v>SD</v>
          </cell>
        </row>
        <row r="92">
          <cell r="A92" t="str">
            <v>Harlow</v>
          </cell>
          <cell r="B92" t="str">
            <v>SD</v>
          </cell>
        </row>
        <row r="93">
          <cell r="A93" t="str">
            <v>Maldon</v>
          </cell>
          <cell r="B93" t="str">
            <v>SD</v>
          </cell>
        </row>
        <row r="94">
          <cell r="A94" t="str">
            <v>Rochford</v>
          </cell>
          <cell r="B94" t="str">
            <v>SD</v>
          </cell>
        </row>
        <row r="95">
          <cell r="A95" t="str">
            <v>Tendring</v>
          </cell>
          <cell r="B95" t="str">
            <v>SD</v>
          </cell>
        </row>
        <row r="96">
          <cell r="A96" t="str">
            <v>Uttlesford</v>
          </cell>
          <cell r="B96" t="str">
            <v>SD</v>
          </cell>
        </row>
        <row r="97">
          <cell r="A97" t="str">
            <v>Gloucestershire</v>
          </cell>
          <cell r="B97" t="str">
            <v>SC</v>
          </cell>
        </row>
        <row r="98">
          <cell r="A98" t="str">
            <v>Cheltenham</v>
          </cell>
          <cell r="B98" t="str">
            <v>SD</v>
          </cell>
        </row>
        <row r="99">
          <cell r="A99" t="str">
            <v>Cotswold</v>
          </cell>
          <cell r="B99" t="str">
            <v>SD</v>
          </cell>
        </row>
        <row r="100">
          <cell r="A100" t="str">
            <v>Forest of Dean</v>
          </cell>
          <cell r="B100" t="str">
            <v>SD</v>
          </cell>
        </row>
        <row r="101">
          <cell r="A101" t="str">
            <v>Gloucester</v>
          </cell>
          <cell r="B101" t="str">
            <v>SD</v>
          </cell>
        </row>
        <row r="102">
          <cell r="A102" t="str">
            <v>Stroud</v>
          </cell>
          <cell r="B102" t="str">
            <v>SD</v>
          </cell>
        </row>
        <row r="103">
          <cell r="A103" t="str">
            <v>Tewkesbury</v>
          </cell>
          <cell r="B103" t="str">
            <v>SD</v>
          </cell>
        </row>
        <row r="104">
          <cell r="A104" t="str">
            <v>Portsmouth</v>
          </cell>
          <cell r="B104" t="str">
            <v>UA</v>
          </cell>
        </row>
        <row r="105">
          <cell r="A105" t="str">
            <v>Southampton</v>
          </cell>
          <cell r="B105" t="str">
            <v>UA</v>
          </cell>
        </row>
        <row r="106">
          <cell r="A106" t="str">
            <v>Hampshire</v>
          </cell>
          <cell r="B106" t="str">
            <v>SC</v>
          </cell>
        </row>
        <row r="107">
          <cell r="A107" t="str">
            <v>Basingstoke and Deane</v>
          </cell>
          <cell r="B107" t="str">
            <v>SD</v>
          </cell>
        </row>
        <row r="108">
          <cell r="A108" t="str">
            <v>East Hampshire</v>
          </cell>
          <cell r="B108" t="str">
            <v>SD</v>
          </cell>
        </row>
        <row r="109">
          <cell r="A109" t="str">
            <v>Eastleigh</v>
          </cell>
          <cell r="B109" t="str">
            <v>SD</v>
          </cell>
        </row>
        <row r="110">
          <cell r="A110" t="str">
            <v>Fareham</v>
          </cell>
          <cell r="B110" t="str">
            <v>SD</v>
          </cell>
        </row>
        <row r="111">
          <cell r="A111" t="str">
            <v>Gosport</v>
          </cell>
          <cell r="B111" t="str">
            <v>SD</v>
          </cell>
        </row>
        <row r="112">
          <cell r="A112" t="str">
            <v>Hart</v>
          </cell>
          <cell r="B112" t="str">
            <v>SD</v>
          </cell>
        </row>
        <row r="113">
          <cell r="A113" t="str">
            <v>Havant</v>
          </cell>
          <cell r="B113" t="str">
            <v>SD</v>
          </cell>
        </row>
        <row r="114">
          <cell r="A114" t="str">
            <v>New Forest</v>
          </cell>
          <cell r="B114" t="str">
            <v>SD</v>
          </cell>
        </row>
        <row r="115">
          <cell r="A115" t="str">
            <v>Rushmoor</v>
          </cell>
          <cell r="B115" t="str">
            <v>SD</v>
          </cell>
        </row>
        <row r="116">
          <cell r="A116" t="str">
            <v>Test Valley</v>
          </cell>
          <cell r="B116" t="str">
            <v>SD</v>
          </cell>
        </row>
        <row r="117">
          <cell r="A117" t="str">
            <v>Winchester</v>
          </cell>
          <cell r="B117" t="str">
            <v>SD</v>
          </cell>
        </row>
        <row r="118">
          <cell r="A118" t="str">
            <v>Herefordshire</v>
          </cell>
          <cell r="B118" t="str">
            <v>UA</v>
          </cell>
        </row>
        <row r="119">
          <cell r="A119" t="str">
            <v>Worcestershire</v>
          </cell>
          <cell r="B119" t="str">
            <v>SC</v>
          </cell>
        </row>
        <row r="120">
          <cell r="A120" t="str">
            <v>Bromsgrove</v>
          </cell>
          <cell r="B120" t="str">
            <v>SD</v>
          </cell>
        </row>
        <row r="121">
          <cell r="A121" t="str">
            <v>Redditch</v>
          </cell>
          <cell r="B121" t="str">
            <v>SD</v>
          </cell>
        </row>
        <row r="122">
          <cell r="A122" t="str">
            <v>Worcester</v>
          </cell>
          <cell r="B122" t="str">
            <v>SD</v>
          </cell>
        </row>
        <row r="123">
          <cell r="A123" t="str">
            <v>Wychavon</v>
          </cell>
          <cell r="B123" t="str">
            <v>SD</v>
          </cell>
        </row>
        <row r="124">
          <cell r="A124" t="str">
            <v>Wyre Forest</v>
          </cell>
          <cell r="B124" t="str">
            <v>SD</v>
          </cell>
        </row>
        <row r="125">
          <cell r="A125" t="str">
            <v>Malvern Hills</v>
          </cell>
          <cell r="B125" t="str">
            <v>SD</v>
          </cell>
        </row>
        <row r="126">
          <cell r="A126" t="str">
            <v>Hertfordshire</v>
          </cell>
          <cell r="B126" t="str">
            <v>SC</v>
          </cell>
        </row>
        <row r="127">
          <cell r="A127" t="str">
            <v>Broxbourne</v>
          </cell>
          <cell r="B127" t="str">
            <v>SD</v>
          </cell>
        </row>
        <row r="128">
          <cell r="A128" t="str">
            <v>Dacorum</v>
          </cell>
          <cell r="B128" t="str">
            <v>SD</v>
          </cell>
        </row>
        <row r="129">
          <cell r="A129" t="str">
            <v>East Hertfordshire</v>
          </cell>
          <cell r="B129" t="str">
            <v>SD</v>
          </cell>
        </row>
        <row r="130">
          <cell r="A130" t="str">
            <v>Hertsmere</v>
          </cell>
          <cell r="B130" t="str">
            <v>SD</v>
          </cell>
        </row>
        <row r="131">
          <cell r="A131" t="str">
            <v>North Hertfordshire</v>
          </cell>
          <cell r="B131" t="str">
            <v>SD</v>
          </cell>
        </row>
        <row r="132">
          <cell r="A132" t="str">
            <v>St Albans</v>
          </cell>
          <cell r="B132" t="str">
            <v>SD</v>
          </cell>
        </row>
        <row r="133">
          <cell r="A133" t="str">
            <v>Stevenage</v>
          </cell>
          <cell r="B133" t="str">
            <v>SD</v>
          </cell>
        </row>
        <row r="134">
          <cell r="A134" t="str">
            <v>Three Rivers</v>
          </cell>
          <cell r="B134" t="str">
            <v>SD</v>
          </cell>
        </row>
        <row r="135">
          <cell r="A135" t="str">
            <v>Watford</v>
          </cell>
          <cell r="B135" t="str">
            <v>SD</v>
          </cell>
        </row>
        <row r="136">
          <cell r="A136" t="str">
            <v>Welwyn Hatfield</v>
          </cell>
          <cell r="B136" t="str">
            <v>SD</v>
          </cell>
        </row>
        <row r="137">
          <cell r="A137" t="str">
            <v>East Riding of Yorkshire</v>
          </cell>
          <cell r="B137" t="str">
            <v>UA</v>
          </cell>
        </row>
        <row r="138">
          <cell r="A138" t="str">
            <v>Kingston upon Hull</v>
          </cell>
          <cell r="B138" t="str">
            <v>UA</v>
          </cell>
        </row>
        <row r="139">
          <cell r="A139" t="str">
            <v>North East Lincolnshire</v>
          </cell>
          <cell r="B139" t="str">
            <v>UA</v>
          </cell>
        </row>
        <row r="140">
          <cell r="A140" t="str">
            <v>North Lincolnshire</v>
          </cell>
          <cell r="B140" t="str">
            <v>UA</v>
          </cell>
        </row>
        <row r="141">
          <cell r="A141" t="str">
            <v>Isle of Wight</v>
          </cell>
          <cell r="B141" t="str">
            <v>UA</v>
          </cell>
        </row>
        <row r="142">
          <cell r="A142" t="str">
            <v>The Medway Towns</v>
          </cell>
          <cell r="B142" t="str">
            <v>UA</v>
          </cell>
        </row>
        <row r="143">
          <cell r="A143" t="str">
            <v>Kent</v>
          </cell>
          <cell r="B143" t="str">
            <v>SC</v>
          </cell>
        </row>
        <row r="144">
          <cell r="A144" t="str">
            <v>Ashford</v>
          </cell>
          <cell r="B144" t="str">
            <v>SD</v>
          </cell>
        </row>
        <row r="145">
          <cell r="A145" t="str">
            <v>Canterbury</v>
          </cell>
          <cell r="B145" t="str">
            <v>SD</v>
          </cell>
        </row>
        <row r="146">
          <cell r="A146" t="str">
            <v>Dartford</v>
          </cell>
          <cell r="B146" t="str">
            <v>SD</v>
          </cell>
        </row>
        <row r="147">
          <cell r="A147" t="str">
            <v>Dover</v>
          </cell>
          <cell r="B147" t="str">
            <v>SD</v>
          </cell>
        </row>
        <row r="148">
          <cell r="A148" t="str">
            <v>Gravesham</v>
          </cell>
          <cell r="B148" t="str">
            <v>SD</v>
          </cell>
        </row>
        <row r="149">
          <cell r="A149" t="str">
            <v>Maidstone</v>
          </cell>
          <cell r="B149" t="str">
            <v>SD</v>
          </cell>
        </row>
        <row r="150">
          <cell r="A150" t="str">
            <v>Sevenoaks</v>
          </cell>
          <cell r="B150" t="str">
            <v>SD</v>
          </cell>
        </row>
        <row r="151">
          <cell r="A151" t="str">
            <v>Shepway</v>
          </cell>
          <cell r="B151" t="str">
            <v>SD</v>
          </cell>
        </row>
        <row r="152">
          <cell r="A152" t="str">
            <v>Swale</v>
          </cell>
          <cell r="B152" t="str">
            <v>SD</v>
          </cell>
        </row>
        <row r="153">
          <cell r="A153" t="str">
            <v>Thanet</v>
          </cell>
          <cell r="B153" t="str">
            <v>SD</v>
          </cell>
        </row>
        <row r="154">
          <cell r="A154" t="str">
            <v>Tonbridge and Malling</v>
          </cell>
          <cell r="B154" t="str">
            <v>SD</v>
          </cell>
        </row>
        <row r="155">
          <cell r="A155" t="str">
            <v>Tunbridge Wells</v>
          </cell>
          <cell r="B155" t="str">
            <v>SD</v>
          </cell>
        </row>
        <row r="156">
          <cell r="A156" t="str">
            <v>Blackburn with Darwen</v>
          </cell>
          <cell r="B156" t="str">
            <v>UA</v>
          </cell>
        </row>
        <row r="157">
          <cell r="A157" t="str">
            <v>Blackpool</v>
          </cell>
          <cell r="B157" t="str">
            <v>UA</v>
          </cell>
        </row>
        <row r="158">
          <cell r="A158" t="str">
            <v>Lancashire</v>
          </cell>
          <cell r="B158" t="str">
            <v>SC</v>
          </cell>
        </row>
        <row r="159">
          <cell r="A159" t="str">
            <v>Burnley</v>
          </cell>
          <cell r="B159" t="str">
            <v>SD</v>
          </cell>
        </row>
        <row r="160">
          <cell r="A160" t="str">
            <v>Chorley</v>
          </cell>
          <cell r="B160" t="str">
            <v>SD</v>
          </cell>
        </row>
        <row r="161">
          <cell r="A161" t="str">
            <v>Fylde</v>
          </cell>
          <cell r="B161" t="str">
            <v>SD</v>
          </cell>
        </row>
        <row r="162">
          <cell r="A162" t="str">
            <v>Hyndburn</v>
          </cell>
          <cell r="B162" t="str">
            <v>SD</v>
          </cell>
        </row>
        <row r="163">
          <cell r="A163" t="str">
            <v>Lancaster</v>
          </cell>
          <cell r="B163" t="str">
            <v>SD</v>
          </cell>
        </row>
        <row r="164">
          <cell r="A164" t="str">
            <v>Pendle</v>
          </cell>
          <cell r="B164" t="str">
            <v>SD</v>
          </cell>
        </row>
        <row r="165">
          <cell r="A165" t="str">
            <v>Preston</v>
          </cell>
          <cell r="B165" t="str">
            <v>SD</v>
          </cell>
        </row>
        <row r="166">
          <cell r="A166" t="str">
            <v>Ribble Valley</v>
          </cell>
          <cell r="B166" t="str">
            <v>SD</v>
          </cell>
        </row>
        <row r="167">
          <cell r="A167" t="str">
            <v>Rossendale</v>
          </cell>
          <cell r="B167" t="str">
            <v>SD</v>
          </cell>
        </row>
        <row r="168">
          <cell r="A168" t="str">
            <v>South Ribble</v>
          </cell>
          <cell r="B168" t="str">
            <v>SD</v>
          </cell>
        </row>
        <row r="169">
          <cell r="A169" t="str">
            <v>West Lancashire</v>
          </cell>
          <cell r="B169" t="str">
            <v>SD</v>
          </cell>
        </row>
        <row r="170">
          <cell r="A170" t="str">
            <v>Wyre</v>
          </cell>
          <cell r="B170" t="str">
            <v>SD</v>
          </cell>
        </row>
        <row r="171">
          <cell r="A171" t="str">
            <v>Leicester City</v>
          </cell>
          <cell r="B171" t="str">
            <v>UA</v>
          </cell>
        </row>
        <row r="172">
          <cell r="A172" t="str">
            <v>Rutland</v>
          </cell>
          <cell r="B172" t="str">
            <v>UA</v>
          </cell>
        </row>
        <row r="173">
          <cell r="A173" t="str">
            <v>Leicestershire</v>
          </cell>
          <cell r="B173" t="str">
            <v>SC</v>
          </cell>
        </row>
        <row r="174">
          <cell r="A174" t="str">
            <v>Blaby</v>
          </cell>
          <cell r="B174" t="str">
            <v>SD</v>
          </cell>
        </row>
        <row r="175">
          <cell r="A175" t="str">
            <v>Charnwood</v>
          </cell>
          <cell r="B175" t="str">
            <v>SD</v>
          </cell>
        </row>
        <row r="176">
          <cell r="A176" t="str">
            <v>Harborough</v>
          </cell>
          <cell r="B176" t="str">
            <v>SD</v>
          </cell>
        </row>
        <row r="177">
          <cell r="A177" t="str">
            <v>Hinckley and Bosworth</v>
          </cell>
          <cell r="B177" t="str">
            <v>SD</v>
          </cell>
        </row>
        <row r="178">
          <cell r="A178" t="str">
            <v>Melton</v>
          </cell>
          <cell r="B178" t="str">
            <v>SD</v>
          </cell>
        </row>
        <row r="179">
          <cell r="A179" t="str">
            <v>North West Leicestershire</v>
          </cell>
          <cell r="B179" t="str">
            <v>SD</v>
          </cell>
        </row>
        <row r="180">
          <cell r="A180" t="str">
            <v>Oadby and Wigston</v>
          </cell>
          <cell r="B180" t="str">
            <v>SD</v>
          </cell>
        </row>
        <row r="181">
          <cell r="A181" t="str">
            <v>Lincolnshire</v>
          </cell>
          <cell r="B181" t="str">
            <v>SC</v>
          </cell>
        </row>
        <row r="182">
          <cell r="A182" t="str">
            <v>Boston</v>
          </cell>
          <cell r="B182" t="str">
            <v>SD</v>
          </cell>
        </row>
        <row r="183">
          <cell r="A183" t="str">
            <v>East Lindsey</v>
          </cell>
          <cell r="B183" t="str">
            <v>SD</v>
          </cell>
        </row>
        <row r="184">
          <cell r="A184" t="str">
            <v>Lincoln</v>
          </cell>
          <cell r="B184" t="str">
            <v>SD</v>
          </cell>
        </row>
        <row r="185">
          <cell r="A185" t="str">
            <v>North Kesteven</v>
          </cell>
          <cell r="B185" t="str">
            <v>SD</v>
          </cell>
        </row>
        <row r="186">
          <cell r="A186" t="str">
            <v>South Holland</v>
          </cell>
          <cell r="B186" t="str">
            <v>SD</v>
          </cell>
        </row>
        <row r="187">
          <cell r="A187" t="str">
            <v>South Kesteven</v>
          </cell>
          <cell r="B187" t="str">
            <v>SD</v>
          </cell>
        </row>
        <row r="188">
          <cell r="A188" t="str">
            <v>West Lindsey</v>
          </cell>
          <cell r="B188" t="str">
            <v>SD</v>
          </cell>
        </row>
        <row r="189">
          <cell r="A189" t="str">
            <v>Norfolk</v>
          </cell>
          <cell r="B189" t="str">
            <v>SC</v>
          </cell>
        </row>
        <row r="190">
          <cell r="A190" t="str">
            <v>Breckland</v>
          </cell>
          <cell r="B190" t="str">
            <v>SD</v>
          </cell>
        </row>
        <row r="191">
          <cell r="A191" t="str">
            <v>Broadland</v>
          </cell>
          <cell r="B191" t="str">
            <v>SD</v>
          </cell>
        </row>
        <row r="192">
          <cell r="A192" t="str">
            <v>Great Yarmouth</v>
          </cell>
          <cell r="B192" t="str">
            <v>SD</v>
          </cell>
        </row>
        <row r="193">
          <cell r="A193" t="str">
            <v>King's Lynn and West Norfolk</v>
          </cell>
          <cell r="B193" t="str">
            <v>SD</v>
          </cell>
        </row>
        <row r="194">
          <cell r="A194" t="str">
            <v>North Norfolk</v>
          </cell>
          <cell r="B194" t="str">
            <v>SD</v>
          </cell>
        </row>
        <row r="195">
          <cell r="A195" t="str">
            <v>Norwich</v>
          </cell>
          <cell r="B195" t="str">
            <v>SD</v>
          </cell>
        </row>
        <row r="196">
          <cell r="A196" t="str">
            <v>South Norfolk</v>
          </cell>
          <cell r="B196" t="str">
            <v>SD</v>
          </cell>
        </row>
        <row r="197">
          <cell r="A197" t="str">
            <v>York</v>
          </cell>
          <cell r="B197" t="str">
            <v>UA</v>
          </cell>
        </row>
        <row r="198">
          <cell r="A198" t="str">
            <v>North Yorkshire</v>
          </cell>
          <cell r="B198" t="str">
            <v>SC</v>
          </cell>
        </row>
        <row r="199">
          <cell r="A199" t="str">
            <v>Craven</v>
          </cell>
          <cell r="B199" t="str">
            <v>SD</v>
          </cell>
        </row>
        <row r="200">
          <cell r="A200" t="str">
            <v>Hambleton</v>
          </cell>
          <cell r="B200" t="str">
            <v>SD</v>
          </cell>
        </row>
        <row r="201">
          <cell r="A201" t="str">
            <v>Richmondshire</v>
          </cell>
          <cell r="B201" t="str">
            <v>SD</v>
          </cell>
        </row>
        <row r="202">
          <cell r="A202" t="str">
            <v>Scarborough</v>
          </cell>
          <cell r="B202" t="str">
            <v>SD</v>
          </cell>
        </row>
        <row r="203">
          <cell r="A203" t="str">
            <v>Harrogate</v>
          </cell>
          <cell r="B203" t="str">
            <v>SD</v>
          </cell>
        </row>
        <row r="204">
          <cell r="A204" t="str">
            <v>Ryedale</v>
          </cell>
          <cell r="B204" t="str">
            <v>SD</v>
          </cell>
        </row>
        <row r="205">
          <cell r="A205" t="str">
            <v>Selby</v>
          </cell>
          <cell r="B205" t="str">
            <v>SD</v>
          </cell>
        </row>
        <row r="206">
          <cell r="A206" t="str">
            <v>Northamptonshire</v>
          </cell>
          <cell r="B206" t="str">
            <v>SC</v>
          </cell>
        </row>
        <row r="207">
          <cell r="A207" t="str">
            <v>Corby</v>
          </cell>
          <cell r="B207" t="str">
            <v>SD</v>
          </cell>
        </row>
        <row r="208">
          <cell r="A208" t="str">
            <v>Daventry</v>
          </cell>
          <cell r="B208" t="str">
            <v>SD</v>
          </cell>
        </row>
        <row r="209">
          <cell r="A209" t="str">
            <v>East Northamptonshire</v>
          </cell>
          <cell r="B209" t="str">
            <v>SD</v>
          </cell>
        </row>
        <row r="210">
          <cell r="A210" t="str">
            <v>Kettering</v>
          </cell>
          <cell r="B210" t="str">
            <v>SD</v>
          </cell>
        </row>
        <row r="211">
          <cell r="A211" t="str">
            <v>Northampton</v>
          </cell>
          <cell r="B211" t="str">
            <v>SD</v>
          </cell>
        </row>
        <row r="212">
          <cell r="A212" t="str">
            <v>South Northamptonshire</v>
          </cell>
          <cell r="B212" t="str">
            <v>SD</v>
          </cell>
        </row>
        <row r="213">
          <cell r="A213" t="str">
            <v>Wellingborough</v>
          </cell>
          <cell r="B213" t="str">
            <v>SD</v>
          </cell>
        </row>
        <row r="214">
          <cell r="A214" t="str">
            <v>Northumberland</v>
          </cell>
          <cell r="B214" t="str">
            <v>UA</v>
          </cell>
        </row>
        <row r="215">
          <cell r="A215" t="str">
            <v>City of Nottingham</v>
          </cell>
          <cell r="B215" t="str">
            <v>UA</v>
          </cell>
        </row>
        <row r="216">
          <cell r="A216" t="str">
            <v>Nottinghamshire</v>
          </cell>
          <cell r="B216" t="str">
            <v>SC</v>
          </cell>
        </row>
        <row r="217">
          <cell r="A217" t="str">
            <v>Ashfield</v>
          </cell>
          <cell r="B217" t="str">
            <v>SD</v>
          </cell>
        </row>
        <row r="218">
          <cell r="A218" t="str">
            <v>Bassetlaw</v>
          </cell>
          <cell r="B218" t="str">
            <v>SD</v>
          </cell>
        </row>
        <row r="219">
          <cell r="A219" t="str">
            <v>Broxtowe</v>
          </cell>
          <cell r="B219" t="str">
            <v>SD</v>
          </cell>
        </row>
        <row r="220">
          <cell r="A220" t="str">
            <v>Gedling</v>
          </cell>
          <cell r="B220" t="str">
            <v>SD</v>
          </cell>
        </row>
        <row r="221">
          <cell r="A221" t="str">
            <v>Mansfield</v>
          </cell>
          <cell r="B221" t="str">
            <v>SD</v>
          </cell>
        </row>
        <row r="222">
          <cell r="A222" t="str">
            <v>Newark and Sherwood</v>
          </cell>
          <cell r="B222" t="str">
            <v>SD</v>
          </cell>
        </row>
        <row r="223">
          <cell r="A223" t="str">
            <v>Rushcliffe</v>
          </cell>
          <cell r="B223" t="str">
            <v>SD</v>
          </cell>
        </row>
        <row r="224">
          <cell r="A224" t="str">
            <v>Oxfordshire</v>
          </cell>
          <cell r="B224" t="str">
            <v>SC</v>
          </cell>
        </row>
        <row r="225">
          <cell r="A225" t="str">
            <v>Cherwell</v>
          </cell>
          <cell r="B225" t="str">
            <v>SD</v>
          </cell>
        </row>
        <row r="226">
          <cell r="A226" t="str">
            <v>Oxford</v>
          </cell>
          <cell r="B226" t="str">
            <v>SD</v>
          </cell>
        </row>
        <row r="227">
          <cell r="A227" t="str">
            <v>South Oxfordshire</v>
          </cell>
          <cell r="B227" t="str">
            <v>SD</v>
          </cell>
        </row>
        <row r="228">
          <cell r="A228" t="str">
            <v>Vale of White Horse</v>
          </cell>
          <cell r="B228" t="str">
            <v>SD</v>
          </cell>
        </row>
        <row r="229">
          <cell r="A229" t="str">
            <v>West Oxfordshire</v>
          </cell>
          <cell r="B229" t="str">
            <v>SD</v>
          </cell>
        </row>
        <row r="230">
          <cell r="A230" t="str">
            <v>Telford and the Wrekin</v>
          </cell>
          <cell r="B230" t="str">
            <v>UA</v>
          </cell>
        </row>
        <row r="231">
          <cell r="A231" t="str">
            <v>Shropshire</v>
          </cell>
          <cell r="B231" t="str">
            <v>UA</v>
          </cell>
        </row>
        <row r="232">
          <cell r="A232" t="str">
            <v>Somerset</v>
          </cell>
          <cell r="B232" t="str">
            <v>SC</v>
          </cell>
        </row>
        <row r="233">
          <cell r="A233" t="str">
            <v>Mendip</v>
          </cell>
          <cell r="B233" t="str">
            <v>SD</v>
          </cell>
        </row>
        <row r="234">
          <cell r="A234" t="str">
            <v>Sedgemoor</v>
          </cell>
          <cell r="B234" t="str">
            <v>SD</v>
          </cell>
        </row>
        <row r="235">
          <cell r="A235" t="str">
            <v>Taunton Deane</v>
          </cell>
          <cell r="B235" t="str">
            <v>SD</v>
          </cell>
        </row>
        <row r="236">
          <cell r="A236" t="str">
            <v>South Somerset</v>
          </cell>
          <cell r="B236" t="str">
            <v>SD</v>
          </cell>
        </row>
        <row r="237">
          <cell r="A237" t="str">
            <v>West Somerset</v>
          </cell>
          <cell r="B237" t="str">
            <v>SD</v>
          </cell>
        </row>
        <row r="238">
          <cell r="A238" t="str">
            <v>Stoke-on-Trent</v>
          </cell>
          <cell r="B238" t="str">
            <v>UA</v>
          </cell>
        </row>
        <row r="239">
          <cell r="A239" t="str">
            <v>Staffordshire</v>
          </cell>
          <cell r="B239" t="str">
            <v>SC</v>
          </cell>
        </row>
        <row r="240">
          <cell r="A240" t="str">
            <v>Cannock Chase</v>
          </cell>
          <cell r="B240" t="str">
            <v>SD</v>
          </cell>
        </row>
        <row r="241">
          <cell r="A241" t="str">
            <v>East Staffordshire</v>
          </cell>
          <cell r="B241" t="str">
            <v>SD</v>
          </cell>
        </row>
        <row r="242">
          <cell r="A242" t="str">
            <v>Lichfield</v>
          </cell>
          <cell r="B242" t="str">
            <v>SD</v>
          </cell>
        </row>
        <row r="243">
          <cell r="A243" t="str">
            <v>Newcastle-under-Lyme</v>
          </cell>
          <cell r="B243" t="str">
            <v>SD</v>
          </cell>
        </row>
        <row r="244">
          <cell r="A244" t="str">
            <v>South Staffordshire</v>
          </cell>
          <cell r="B244" t="str">
            <v>SD</v>
          </cell>
        </row>
        <row r="245">
          <cell r="A245" t="str">
            <v>Stafford</v>
          </cell>
          <cell r="B245" t="str">
            <v>SD</v>
          </cell>
        </row>
        <row r="246">
          <cell r="A246" t="str">
            <v>Staffordshire Moorlands</v>
          </cell>
          <cell r="B246" t="str">
            <v>SD</v>
          </cell>
        </row>
        <row r="247">
          <cell r="A247" t="str">
            <v>Tamworth</v>
          </cell>
          <cell r="B247" t="str">
            <v>SD</v>
          </cell>
        </row>
        <row r="248">
          <cell r="A248" t="str">
            <v>Suffolk</v>
          </cell>
          <cell r="B248" t="str">
            <v>SC</v>
          </cell>
        </row>
        <row r="249">
          <cell r="A249" t="str">
            <v>Babergh</v>
          </cell>
          <cell r="B249" t="str">
            <v>SD</v>
          </cell>
        </row>
        <row r="250">
          <cell r="A250" t="str">
            <v>Forest Heath</v>
          </cell>
          <cell r="B250" t="str">
            <v>SD</v>
          </cell>
        </row>
        <row r="251">
          <cell r="A251" t="str">
            <v>Ipswich</v>
          </cell>
          <cell r="B251" t="str">
            <v>SD</v>
          </cell>
        </row>
        <row r="252">
          <cell r="A252" t="str">
            <v>Mid Suffolk</v>
          </cell>
          <cell r="B252" t="str">
            <v>SD</v>
          </cell>
        </row>
        <row r="253">
          <cell r="A253" t="str">
            <v>St Edmundsbury</v>
          </cell>
          <cell r="B253" t="str">
            <v>SD</v>
          </cell>
        </row>
        <row r="254">
          <cell r="A254" t="str">
            <v>Suffolk Coastal</v>
          </cell>
          <cell r="B254" t="str">
            <v>SD</v>
          </cell>
        </row>
        <row r="255">
          <cell r="A255" t="str">
            <v>Waveney</v>
          </cell>
          <cell r="B255" t="str">
            <v>SD</v>
          </cell>
        </row>
        <row r="256">
          <cell r="A256" t="str">
            <v>Surrey</v>
          </cell>
          <cell r="B256" t="str">
            <v>SC</v>
          </cell>
        </row>
        <row r="257">
          <cell r="A257" t="str">
            <v>Elmbridge</v>
          </cell>
          <cell r="B257" t="str">
            <v>SD</v>
          </cell>
        </row>
        <row r="258">
          <cell r="A258" t="str">
            <v>Epsom and Ewell</v>
          </cell>
          <cell r="B258" t="str">
            <v>SD</v>
          </cell>
        </row>
        <row r="259">
          <cell r="A259" t="str">
            <v>Guildford</v>
          </cell>
          <cell r="B259" t="str">
            <v>SD</v>
          </cell>
        </row>
        <row r="260">
          <cell r="A260" t="str">
            <v>Mole Valley</v>
          </cell>
          <cell r="B260" t="str">
            <v>SD</v>
          </cell>
        </row>
        <row r="261">
          <cell r="A261" t="str">
            <v>Reigate and Banstead</v>
          </cell>
          <cell r="B261" t="str">
            <v>SD</v>
          </cell>
        </row>
        <row r="262">
          <cell r="A262" t="str">
            <v>Runnymede</v>
          </cell>
          <cell r="B262" t="str">
            <v>SD</v>
          </cell>
        </row>
        <row r="263">
          <cell r="A263" t="str">
            <v>Spelthorne</v>
          </cell>
          <cell r="B263" t="str">
            <v>SD</v>
          </cell>
        </row>
        <row r="264">
          <cell r="A264" t="str">
            <v>Surrey Heath</v>
          </cell>
          <cell r="B264" t="str">
            <v>SD</v>
          </cell>
        </row>
        <row r="265">
          <cell r="A265" t="str">
            <v>Tandridge</v>
          </cell>
          <cell r="B265" t="str">
            <v>SD</v>
          </cell>
        </row>
        <row r="266">
          <cell r="A266" t="str">
            <v>Waverley</v>
          </cell>
          <cell r="B266" t="str">
            <v>SD</v>
          </cell>
        </row>
        <row r="267">
          <cell r="A267" t="str">
            <v>Woking</v>
          </cell>
          <cell r="B267" t="str">
            <v>SD</v>
          </cell>
        </row>
        <row r="268">
          <cell r="A268" t="str">
            <v>Warwickshire</v>
          </cell>
          <cell r="B268" t="str">
            <v>SC</v>
          </cell>
        </row>
        <row r="269">
          <cell r="A269" t="str">
            <v>North Warwickshire</v>
          </cell>
          <cell r="B269" t="str">
            <v>SD</v>
          </cell>
        </row>
        <row r="270">
          <cell r="A270" t="str">
            <v>Nuneaton and Bedworth</v>
          </cell>
          <cell r="B270" t="str">
            <v>SD</v>
          </cell>
        </row>
        <row r="271">
          <cell r="A271" t="str">
            <v>Rugby</v>
          </cell>
          <cell r="B271" t="str">
            <v>SD</v>
          </cell>
        </row>
        <row r="272">
          <cell r="A272" t="str">
            <v>Stratford-on-Avon</v>
          </cell>
          <cell r="B272" t="str">
            <v>SD</v>
          </cell>
        </row>
        <row r="273">
          <cell r="A273" t="str">
            <v>Warwick</v>
          </cell>
          <cell r="B273" t="str">
            <v>SD</v>
          </cell>
        </row>
        <row r="274">
          <cell r="A274" t="str">
            <v>West Sussex</v>
          </cell>
          <cell r="B274" t="str">
            <v>SC</v>
          </cell>
        </row>
        <row r="275">
          <cell r="A275" t="str">
            <v>Adur</v>
          </cell>
          <cell r="B275" t="str">
            <v>SD</v>
          </cell>
        </row>
        <row r="276">
          <cell r="A276" t="str">
            <v>Arun</v>
          </cell>
          <cell r="B276" t="str">
            <v>SD</v>
          </cell>
        </row>
        <row r="277">
          <cell r="A277" t="str">
            <v>Chichester</v>
          </cell>
          <cell r="B277" t="str">
            <v>SD</v>
          </cell>
        </row>
        <row r="278">
          <cell r="A278" t="str">
            <v>Crawley</v>
          </cell>
          <cell r="B278" t="str">
            <v>SD</v>
          </cell>
        </row>
        <row r="279">
          <cell r="A279" t="str">
            <v>Horsham</v>
          </cell>
          <cell r="B279" t="str">
            <v>SD</v>
          </cell>
        </row>
        <row r="280">
          <cell r="A280" t="str">
            <v>Mid Sussex</v>
          </cell>
          <cell r="B280" t="str">
            <v>SD</v>
          </cell>
        </row>
        <row r="281">
          <cell r="A281" t="str">
            <v>Worthing</v>
          </cell>
          <cell r="B281" t="str">
            <v>SD</v>
          </cell>
        </row>
        <row r="282">
          <cell r="A282" t="str">
            <v>Swindon</v>
          </cell>
          <cell r="B282" t="str">
            <v>UA</v>
          </cell>
        </row>
        <row r="283">
          <cell r="A283" t="str">
            <v>Wiltshire</v>
          </cell>
          <cell r="B283" t="str">
            <v>UA</v>
          </cell>
        </row>
        <row r="284">
          <cell r="A284" t="str">
            <v>Isles of Scilly</v>
          </cell>
          <cell r="B284" t="str">
            <v>UA</v>
          </cell>
        </row>
        <row r="285">
          <cell r="A285" t="str">
            <v>Bolton</v>
          </cell>
          <cell r="B285" t="str">
            <v>MD</v>
          </cell>
        </row>
        <row r="286">
          <cell r="A286" t="str">
            <v>Bury</v>
          </cell>
          <cell r="B286" t="str">
            <v>MD</v>
          </cell>
        </row>
        <row r="287">
          <cell r="A287" t="str">
            <v>Manchester</v>
          </cell>
          <cell r="B287" t="str">
            <v>MD</v>
          </cell>
        </row>
        <row r="288">
          <cell r="A288" t="str">
            <v>Oldham</v>
          </cell>
          <cell r="B288" t="str">
            <v>MD</v>
          </cell>
        </row>
        <row r="289">
          <cell r="A289" t="str">
            <v>Rochdale</v>
          </cell>
          <cell r="B289" t="str">
            <v>MD</v>
          </cell>
        </row>
        <row r="290">
          <cell r="A290" t="str">
            <v>Salford</v>
          </cell>
          <cell r="B290" t="str">
            <v>MD</v>
          </cell>
        </row>
        <row r="291">
          <cell r="A291" t="str">
            <v>Stockport</v>
          </cell>
          <cell r="B291" t="str">
            <v>MD</v>
          </cell>
        </row>
        <row r="292">
          <cell r="A292" t="str">
            <v>Tameside</v>
          </cell>
          <cell r="B292" t="str">
            <v>MD</v>
          </cell>
        </row>
        <row r="293">
          <cell r="A293" t="str">
            <v>Trafford</v>
          </cell>
          <cell r="B293" t="str">
            <v>MD</v>
          </cell>
        </row>
        <row r="294">
          <cell r="A294" t="str">
            <v>Wigan</v>
          </cell>
          <cell r="B294" t="str">
            <v>MD</v>
          </cell>
        </row>
        <row r="295">
          <cell r="A295" t="str">
            <v>Knowsley</v>
          </cell>
          <cell r="B295" t="str">
            <v>MD</v>
          </cell>
        </row>
        <row r="296">
          <cell r="A296" t="str">
            <v>Liverpool</v>
          </cell>
          <cell r="B296" t="str">
            <v>MD</v>
          </cell>
        </row>
        <row r="297">
          <cell r="A297" t="str">
            <v>St Helens</v>
          </cell>
          <cell r="B297" t="str">
            <v>MD</v>
          </cell>
        </row>
        <row r="298">
          <cell r="A298" t="str">
            <v>Sefton</v>
          </cell>
          <cell r="B298" t="str">
            <v>MD</v>
          </cell>
        </row>
        <row r="299">
          <cell r="A299" t="str">
            <v>Wirral</v>
          </cell>
          <cell r="B299" t="str">
            <v>MD</v>
          </cell>
        </row>
        <row r="300">
          <cell r="A300" t="str">
            <v>Barnsley</v>
          </cell>
          <cell r="B300" t="str">
            <v>MD</v>
          </cell>
        </row>
        <row r="301">
          <cell r="A301" t="str">
            <v>Doncaster</v>
          </cell>
          <cell r="B301" t="str">
            <v>MD</v>
          </cell>
        </row>
        <row r="302">
          <cell r="A302" t="str">
            <v>Rotherham</v>
          </cell>
          <cell r="B302" t="str">
            <v>MD</v>
          </cell>
        </row>
        <row r="303">
          <cell r="A303" t="str">
            <v>Sheffield</v>
          </cell>
          <cell r="B303" t="str">
            <v>MD</v>
          </cell>
        </row>
        <row r="304">
          <cell r="A304" t="str">
            <v>Gateshead</v>
          </cell>
          <cell r="B304" t="str">
            <v>MD</v>
          </cell>
        </row>
        <row r="305">
          <cell r="A305" t="str">
            <v>Newcastle upon Tyne</v>
          </cell>
          <cell r="B305" t="str">
            <v>MD</v>
          </cell>
        </row>
        <row r="306">
          <cell r="A306" t="str">
            <v>North Tyneside</v>
          </cell>
          <cell r="B306" t="str">
            <v>MD</v>
          </cell>
        </row>
        <row r="307">
          <cell r="A307" t="str">
            <v>South Tyneside</v>
          </cell>
          <cell r="B307" t="str">
            <v>MD</v>
          </cell>
        </row>
        <row r="308">
          <cell r="A308" t="str">
            <v>Sunderland</v>
          </cell>
          <cell r="B308" t="str">
            <v>MD</v>
          </cell>
        </row>
        <row r="309">
          <cell r="A309" t="str">
            <v>Birmingham</v>
          </cell>
          <cell r="B309" t="str">
            <v>MD</v>
          </cell>
        </row>
        <row r="310">
          <cell r="A310" t="str">
            <v>Coventry</v>
          </cell>
          <cell r="B310" t="str">
            <v>MD</v>
          </cell>
        </row>
        <row r="311">
          <cell r="A311" t="str">
            <v>Dudley</v>
          </cell>
          <cell r="B311" t="str">
            <v>MD</v>
          </cell>
        </row>
        <row r="312">
          <cell r="A312" t="str">
            <v>Sandwell</v>
          </cell>
          <cell r="B312" t="str">
            <v>MD</v>
          </cell>
        </row>
        <row r="313">
          <cell r="A313" t="str">
            <v>Solihull</v>
          </cell>
          <cell r="B313" t="str">
            <v>MD</v>
          </cell>
        </row>
        <row r="314">
          <cell r="A314" t="str">
            <v>Walsall</v>
          </cell>
          <cell r="B314" t="str">
            <v>MD</v>
          </cell>
        </row>
        <row r="315">
          <cell r="A315" t="str">
            <v>Wolverhampton</v>
          </cell>
          <cell r="B315" t="str">
            <v>MD</v>
          </cell>
        </row>
        <row r="316">
          <cell r="A316" t="str">
            <v>Bradford</v>
          </cell>
          <cell r="B316" t="str">
            <v>MD</v>
          </cell>
        </row>
        <row r="317">
          <cell r="A317" t="str">
            <v>Calderdale</v>
          </cell>
          <cell r="B317" t="str">
            <v>MD</v>
          </cell>
        </row>
        <row r="318">
          <cell r="A318" t="str">
            <v>Kirklees</v>
          </cell>
          <cell r="B318" t="str">
            <v>MD</v>
          </cell>
        </row>
        <row r="319">
          <cell r="A319" t="str">
            <v>Leeds</v>
          </cell>
          <cell r="B319" t="str">
            <v>MD</v>
          </cell>
        </row>
        <row r="320">
          <cell r="A320" t="str">
            <v>Wakefield</v>
          </cell>
          <cell r="B320" t="str">
            <v>MD</v>
          </cell>
        </row>
        <row r="321">
          <cell r="A321" t="str">
            <v>City of London</v>
          </cell>
          <cell r="B321" t="str">
            <v>L</v>
          </cell>
        </row>
        <row r="322">
          <cell r="A322" t="str">
            <v>Camden</v>
          </cell>
          <cell r="B322" t="str">
            <v>L</v>
          </cell>
        </row>
        <row r="323">
          <cell r="A323" t="str">
            <v>Greenwich</v>
          </cell>
          <cell r="B323" t="str">
            <v>L</v>
          </cell>
        </row>
        <row r="324">
          <cell r="A324" t="str">
            <v>Hackney</v>
          </cell>
          <cell r="B324" t="str">
            <v>L</v>
          </cell>
        </row>
        <row r="325">
          <cell r="A325" t="str">
            <v>Hammersmith and Fulham</v>
          </cell>
          <cell r="B325" t="str">
            <v>L</v>
          </cell>
        </row>
        <row r="326">
          <cell r="A326" t="str">
            <v>Islington</v>
          </cell>
          <cell r="B326" t="str">
            <v>L</v>
          </cell>
        </row>
        <row r="327">
          <cell r="A327" t="str">
            <v>Kensington and Chelsea</v>
          </cell>
          <cell r="B327" t="str">
            <v>L</v>
          </cell>
        </row>
        <row r="328">
          <cell r="A328" t="str">
            <v>Lambeth</v>
          </cell>
          <cell r="B328" t="str">
            <v>L</v>
          </cell>
        </row>
        <row r="329">
          <cell r="A329" t="str">
            <v>Lewisham</v>
          </cell>
          <cell r="B329" t="str">
            <v>L</v>
          </cell>
        </row>
        <row r="330">
          <cell r="A330" t="str">
            <v>Southwark</v>
          </cell>
          <cell r="B330" t="str">
            <v>L</v>
          </cell>
        </row>
        <row r="331">
          <cell r="A331" t="str">
            <v>Tower Hamlets</v>
          </cell>
          <cell r="B331" t="str">
            <v>L</v>
          </cell>
        </row>
        <row r="332">
          <cell r="A332" t="str">
            <v>Wandsworth</v>
          </cell>
          <cell r="B332" t="str">
            <v>L</v>
          </cell>
        </row>
        <row r="333">
          <cell r="A333" t="str">
            <v>Westminster</v>
          </cell>
          <cell r="B333" t="str">
            <v>L</v>
          </cell>
        </row>
        <row r="334">
          <cell r="A334" t="str">
            <v>Barking and Dagenham</v>
          </cell>
          <cell r="B334" t="str">
            <v>L</v>
          </cell>
        </row>
        <row r="335">
          <cell r="A335" t="str">
            <v>Barnet</v>
          </cell>
          <cell r="B335" t="str">
            <v>L</v>
          </cell>
        </row>
        <row r="336">
          <cell r="A336" t="str">
            <v>Bexley</v>
          </cell>
          <cell r="B336" t="str">
            <v>L</v>
          </cell>
        </row>
        <row r="337">
          <cell r="A337" t="str">
            <v>Brent</v>
          </cell>
          <cell r="B337" t="str">
            <v>L</v>
          </cell>
        </row>
        <row r="338">
          <cell r="A338" t="str">
            <v>Bromley</v>
          </cell>
          <cell r="B338" t="str">
            <v>L</v>
          </cell>
        </row>
        <row r="339">
          <cell r="A339" t="str">
            <v>Croydon</v>
          </cell>
          <cell r="B339" t="str">
            <v>L</v>
          </cell>
        </row>
        <row r="340">
          <cell r="A340" t="str">
            <v>Ealing</v>
          </cell>
          <cell r="B340" t="str">
            <v>L</v>
          </cell>
        </row>
        <row r="341">
          <cell r="A341" t="str">
            <v>Enfield</v>
          </cell>
          <cell r="B341" t="str">
            <v>L</v>
          </cell>
        </row>
        <row r="342">
          <cell r="A342" t="str">
            <v>Haringey</v>
          </cell>
          <cell r="B342" t="str">
            <v>L</v>
          </cell>
        </row>
        <row r="343">
          <cell r="A343" t="str">
            <v>Harrow</v>
          </cell>
          <cell r="B343" t="str">
            <v>L</v>
          </cell>
        </row>
        <row r="344">
          <cell r="A344" t="str">
            <v>Havering</v>
          </cell>
          <cell r="B344" t="str">
            <v>L</v>
          </cell>
        </row>
        <row r="345">
          <cell r="A345" t="str">
            <v>Hillingdon</v>
          </cell>
          <cell r="B345" t="str">
            <v>L</v>
          </cell>
        </row>
        <row r="346">
          <cell r="A346" t="str">
            <v>Hounslow</v>
          </cell>
          <cell r="B346" t="str">
            <v>L</v>
          </cell>
        </row>
        <row r="347">
          <cell r="A347" t="str">
            <v>Kingston upon Thames</v>
          </cell>
          <cell r="B347" t="str">
            <v>L</v>
          </cell>
        </row>
        <row r="348">
          <cell r="A348" t="str">
            <v>Merton</v>
          </cell>
          <cell r="B348" t="str">
            <v>L</v>
          </cell>
        </row>
        <row r="349">
          <cell r="A349" t="str">
            <v>Newham</v>
          </cell>
          <cell r="B349" t="str">
            <v>L</v>
          </cell>
        </row>
        <row r="350">
          <cell r="A350" t="str">
            <v>Redbridge</v>
          </cell>
          <cell r="B350" t="str">
            <v>L</v>
          </cell>
        </row>
        <row r="351">
          <cell r="A351" t="str">
            <v>Richmond upon Thames</v>
          </cell>
          <cell r="B351" t="str">
            <v>L</v>
          </cell>
        </row>
        <row r="352">
          <cell r="A352" t="str">
            <v>Sutton</v>
          </cell>
          <cell r="B352" t="str">
            <v>L</v>
          </cell>
        </row>
        <row r="353">
          <cell r="A353" t="str">
            <v>Waltham Forest</v>
          </cell>
          <cell r="B353" t="str">
            <v>L</v>
          </cell>
        </row>
        <row r="354">
          <cell r="A354" t="str">
            <v>Greater London Authority</v>
          </cell>
          <cell r="B354" t="str">
            <v>GLA</v>
          </cell>
        </row>
        <row r="355">
          <cell r="A355" t="str">
            <v>Bedfordshire Police Authority</v>
          </cell>
          <cell r="B355" t="str">
            <v>P</v>
          </cell>
        </row>
        <row r="356">
          <cell r="A356" t="str">
            <v>Cambridgeshire Police Authority</v>
          </cell>
          <cell r="B356" t="str">
            <v>P</v>
          </cell>
        </row>
        <row r="357">
          <cell r="A357" t="str">
            <v>Cheshire Police Authority</v>
          </cell>
          <cell r="B357" t="str">
            <v>P</v>
          </cell>
        </row>
        <row r="358">
          <cell r="A358" t="str">
            <v>Cleveland Police Authority</v>
          </cell>
          <cell r="B358" t="str">
            <v>P</v>
          </cell>
        </row>
        <row r="359">
          <cell r="A359" t="str">
            <v>Cumbria Police Authority</v>
          </cell>
          <cell r="B359" t="str">
            <v>P</v>
          </cell>
        </row>
        <row r="360">
          <cell r="A360" t="str">
            <v>Derbyshire Police Authority</v>
          </cell>
          <cell r="B360" t="str">
            <v>P</v>
          </cell>
        </row>
        <row r="361">
          <cell r="A361" t="str">
            <v>Dorset Police Authority</v>
          </cell>
          <cell r="B361" t="str">
            <v>P</v>
          </cell>
        </row>
        <row r="362">
          <cell r="A362" t="str">
            <v>Durham Police Authority</v>
          </cell>
          <cell r="B362" t="str">
            <v>P</v>
          </cell>
        </row>
        <row r="363">
          <cell r="A363" t="str">
            <v>Gloucestershire Police Authority</v>
          </cell>
          <cell r="B363" t="str">
            <v>P</v>
          </cell>
        </row>
        <row r="364">
          <cell r="A364" t="str">
            <v>Humberside Police Authority</v>
          </cell>
          <cell r="B364" t="str">
            <v>P</v>
          </cell>
        </row>
        <row r="365">
          <cell r="A365" t="str">
            <v>Kent Police Authority</v>
          </cell>
          <cell r="B365" t="str">
            <v>P</v>
          </cell>
        </row>
        <row r="366">
          <cell r="A366" t="str">
            <v>Lancashire Police Authority</v>
          </cell>
          <cell r="B366" t="str">
            <v>P</v>
          </cell>
        </row>
        <row r="367">
          <cell r="A367" t="str">
            <v>Leicestershire Police Authority</v>
          </cell>
          <cell r="B367" t="str">
            <v>P</v>
          </cell>
        </row>
        <row r="368">
          <cell r="A368" t="str">
            <v>Lincolnshire Police Authority</v>
          </cell>
          <cell r="B368" t="str">
            <v>P</v>
          </cell>
        </row>
        <row r="369">
          <cell r="A369" t="str">
            <v>Norfolk Police Authority</v>
          </cell>
          <cell r="B369" t="str">
            <v>P</v>
          </cell>
        </row>
        <row r="370">
          <cell r="A370" t="str">
            <v>North Yorkshire Police Authority</v>
          </cell>
          <cell r="B370" t="str">
            <v>P</v>
          </cell>
        </row>
        <row r="371">
          <cell r="A371" t="str">
            <v>Northamptonshire Police Authority</v>
          </cell>
          <cell r="B371" t="str">
            <v>P</v>
          </cell>
        </row>
        <row r="372">
          <cell r="A372" t="str">
            <v>Nottinghamshire Police Authority</v>
          </cell>
          <cell r="B372" t="str">
            <v>P</v>
          </cell>
        </row>
        <row r="373">
          <cell r="A373" t="str">
            <v>Staffordshire Police Authority</v>
          </cell>
          <cell r="B373" t="str">
            <v>P</v>
          </cell>
        </row>
        <row r="374">
          <cell r="A374" t="str">
            <v>Suffolk Police Authority</v>
          </cell>
          <cell r="B374" t="str">
            <v>P</v>
          </cell>
        </row>
        <row r="375">
          <cell r="A375" t="str">
            <v>Warwickshire Police Authority</v>
          </cell>
          <cell r="B375" t="str">
            <v>P</v>
          </cell>
        </row>
        <row r="376">
          <cell r="A376" t="str">
            <v>Wiltshire Police Authority</v>
          </cell>
          <cell r="B376" t="str">
            <v>P</v>
          </cell>
        </row>
        <row r="377">
          <cell r="A377" t="str">
            <v>Greater Manchester Police Authority</v>
          </cell>
          <cell r="B377" t="str">
            <v>P</v>
          </cell>
        </row>
        <row r="378">
          <cell r="A378" t="str">
            <v>Merseyside Police Authority</v>
          </cell>
          <cell r="B378" t="str">
            <v>P</v>
          </cell>
        </row>
        <row r="379">
          <cell r="A379" t="str">
            <v>South Yorkshire Police Authority</v>
          </cell>
          <cell r="B379" t="str">
            <v>P</v>
          </cell>
        </row>
        <row r="380">
          <cell r="A380" t="str">
            <v>Northumbria Police Authority</v>
          </cell>
          <cell r="B380" t="str">
            <v>P</v>
          </cell>
        </row>
        <row r="381">
          <cell r="A381" t="str">
            <v>West Midlands Police Authority</v>
          </cell>
          <cell r="B381" t="str">
            <v>P</v>
          </cell>
        </row>
        <row r="382">
          <cell r="A382" t="str">
            <v>West Yorkshire Police Authority</v>
          </cell>
          <cell r="B382" t="str">
            <v>P</v>
          </cell>
        </row>
        <row r="383">
          <cell r="A383" t="str">
            <v>Avon and Somerset Police Authority</v>
          </cell>
          <cell r="B383" t="str">
            <v>P</v>
          </cell>
        </row>
        <row r="384">
          <cell r="A384" t="str">
            <v>Devon and Cornwall Police Authority</v>
          </cell>
          <cell r="B384" t="str">
            <v>P</v>
          </cell>
        </row>
        <row r="385">
          <cell r="A385" t="str">
            <v>Hampshire Police Authority</v>
          </cell>
          <cell r="B385" t="str">
            <v>P</v>
          </cell>
        </row>
        <row r="386">
          <cell r="A386" t="str">
            <v>Sussex Police Authority</v>
          </cell>
          <cell r="B386" t="str">
            <v>P</v>
          </cell>
        </row>
        <row r="387">
          <cell r="A387" t="str">
            <v>Thames Valley Police Authority</v>
          </cell>
          <cell r="B387" t="str">
            <v>P</v>
          </cell>
        </row>
        <row r="388">
          <cell r="A388" t="str">
            <v>West Mercia Police Authority</v>
          </cell>
          <cell r="B388" t="str">
            <v>P</v>
          </cell>
        </row>
        <row r="389">
          <cell r="A389" t="str">
            <v>Essex Police Authority (new)</v>
          </cell>
          <cell r="B389" t="str">
            <v>P</v>
          </cell>
        </row>
        <row r="390">
          <cell r="A390" t="str">
            <v>Hertfordshire Police Authority (new)</v>
          </cell>
          <cell r="B390" t="str">
            <v>P</v>
          </cell>
        </row>
        <row r="391">
          <cell r="A391" t="str">
            <v>Surrey Police Authority (new)</v>
          </cell>
          <cell r="B391" t="str">
            <v>P</v>
          </cell>
        </row>
        <row r="392">
          <cell r="A392" t="str">
            <v>Avon Combined Fire Authority</v>
          </cell>
          <cell r="B392" t="str">
            <v>F</v>
          </cell>
        </row>
        <row r="393">
          <cell r="A393" t="str">
            <v>Bedfordshire Combined Fire Authority</v>
          </cell>
          <cell r="B393" t="str">
            <v>F</v>
          </cell>
        </row>
        <row r="394">
          <cell r="A394" t="str">
            <v>Berkshire Combined Fire Authority</v>
          </cell>
          <cell r="B394" t="str">
            <v>F</v>
          </cell>
        </row>
        <row r="395">
          <cell r="A395" t="str">
            <v>Buckinghamshire Combined Fire Authority</v>
          </cell>
          <cell r="B395" t="str">
            <v>F</v>
          </cell>
        </row>
        <row r="396">
          <cell r="A396" t="str">
            <v>Cambridgeshire Combined Fire Authority</v>
          </cell>
          <cell r="B396" t="str">
            <v>F</v>
          </cell>
        </row>
        <row r="397">
          <cell r="A397" t="str">
            <v>Cheshire Combined Fire Authority</v>
          </cell>
          <cell r="B397" t="str">
            <v>F</v>
          </cell>
        </row>
        <row r="398">
          <cell r="A398" t="str">
            <v>Cleveland Combined Fire Authority</v>
          </cell>
          <cell r="B398" t="str">
            <v>F</v>
          </cell>
        </row>
        <row r="399">
          <cell r="A399" t="str">
            <v>Derbyshire Combined Fire Authority</v>
          </cell>
          <cell r="B399" t="str">
            <v>F</v>
          </cell>
        </row>
        <row r="400">
          <cell r="A400" t="str">
            <v>Dorset Combined Fire Authority</v>
          </cell>
          <cell r="B400" t="str">
            <v>F</v>
          </cell>
        </row>
        <row r="401">
          <cell r="A401" t="str">
            <v>Durham Combined Fire Authority</v>
          </cell>
          <cell r="B401" t="str">
            <v>F</v>
          </cell>
        </row>
        <row r="402">
          <cell r="A402" t="str">
            <v>East Sussex Combined Fire Authority</v>
          </cell>
          <cell r="B402" t="str">
            <v>F</v>
          </cell>
        </row>
        <row r="403">
          <cell r="A403" t="str">
            <v>Essex Combined Fire Authority</v>
          </cell>
          <cell r="B403" t="str">
            <v>F</v>
          </cell>
        </row>
        <row r="404">
          <cell r="A404" t="str">
            <v>Hampshire Combined Fire Authority</v>
          </cell>
          <cell r="B404" t="str">
            <v>F</v>
          </cell>
        </row>
        <row r="405">
          <cell r="A405" t="str">
            <v>Hereford and Worcester Combined Fire Authority</v>
          </cell>
          <cell r="B405" t="str">
            <v>F</v>
          </cell>
        </row>
        <row r="406">
          <cell r="A406" t="str">
            <v>Humberside Combined Fire Authority</v>
          </cell>
          <cell r="B406" t="str">
            <v>F</v>
          </cell>
        </row>
        <row r="407">
          <cell r="A407" t="str">
            <v>Kent Combined Fire Authority</v>
          </cell>
          <cell r="B407" t="str">
            <v>F</v>
          </cell>
        </row>
        <row r="408">
          <cell r="A408" t="str">
            <v>Lancashire Combined Fire Authority</v>
          </cell>
          <cell r="B408" t="str">
            <v>F</v>
          </cell>
        </row>
        <row r="409">
          <cell r="A409" t="str">
            <v>Leicestershire Combined Fire Authority</v>
          </cell>
          <cell r="B409" t="str">
            <v>F</v>
          </cell>
        </row>
        <row r="410">
          <cell r="A410" t="str">
            <v>North Yorkshire Combined Fire Authority</v>
          </cell>
          <cell r="B410" t="str">
            <v>F</v>
          </cell>
        </row>
        <row r="411">
          <cell r="A411" t="str">
            <v>Nottinghamshire Combined Fire Authority</v>
          </cell>
          <cell r="B411" t="str">
            <v>F</v>
          </cell>
        </row>
        <row r="412">
          <cell r="A412" t="str">
            <v>Shropshire Combined Fire Authority</v>
          </cell>
          <cell r="B412" t="str">
            <v>F</v>
          </cell>
        </row>
        <row r="413">
          <cell r="A413" t="str">
            <v>Staffordshire Combined Fire Authority</v>
          </cell>
          <cell r="B413" t="str">
            <v>F</v>
          </cell>
        </row>
        <row r="414">
          <cell r="A414" t="str">
            <v>Wiltshire Combined Fire Authority</v>
          </cell>
          <cell r="B414" t="str">
            <v>F</v>
          </cell>
        </row>
        <row r="415">
          <cell r="A415" t="str">
            <v>Greater Manchester Fire and CD Authority</v>
          </cell>
          <cell r="B415" t="str">
            <v>F</v>
          </cell>
        </row>
        <row r="416">
          <cell r="A416" t="str">
            <v>Merseyside Fire and CD Authority</v>
          </cell>
          <cell r="B416" t="str">
            <v>F</v>
          </cell>
        </row>
        <row r="417">
          <cell r="A417" t="str">
            <v>South Yorkshire Fire and CD Authority</v>
          </cell>
          <cell r="B417" t="str">
            <v>F</v>
          </cell>
        </row>
        <row r="418">
          <cell r="A418" t="str">
            <v>Tyne and Wear Fire and CD Authority</v>
          </cell>
          <cell r="B418" t="str">
            <v>F</v>
          </cell>
        </row>
        <row r="419">
          <cell r="A419" t="str">
            <v>West Midlands Fire and CD Authority</v>
          </cell>
          <cell r="B419" t="str">
            <v>F</v>
          </cell>
        </row>
        <row r="420">
          <cell r="A420" t="str">
            <v>West Yorkshire Fire and CD Authority</v>
          </cell>
          <cell r="B420" t="str">
            <v>F</v>
          </cell>
        </row>
        <row r="421">
          <cell r="A421" t="str">
            <v>Devon and Somerset Combined Fire Authority</v>
          </cell>
          <cell r="B421" t="str">
            <v>F</v>
          </cell>
        </row>
        <row r="422">
          <cell r="A422" t="str">
            <v>East London Waste Authority</v>
          </cell>
          <cell r="B422" t="str">
            <v>O</v>
          </cell>
        </row>
        <row r="423">
          <cell r="A423" t="str">
            <v>Greater Manchester Waste Disposal Authority</v>
          </cell>
          <cell r="B423" t="str">
            <v>O</v>
          </cell>
        </row>
        <row r="424">
          <cell r="A424" t="str">
            <v>Merseyside Waste Disposal Authority</v>
          </cell>
          <cell r="B424" t="str">
            <v>O</v>
          </cell>
        </row>
        <row r="425">
          <cell r="A425" t="str">
            <v>North London Waste Authority</v>
          </cell>
          <cell r="B425" t="str">
            <v>O</v>
          </cell>
        </row>
        <row r="426">
          <cell r="A426" t="str">
            <v>Western Riverside Waste Authority</v>
          </cell>
          <cell r="B426" t="str">
            <v>O</v>
          </cell>
        </row>
        <row r="427">
          <cell r="A427" t="str">
            <v>West London Waste Authority</v>
          </cell>
          <cell r="B427" t="str">
            <v>O</v>
          </cell>
        </row>
        <row r="428">
          <cell r="A428" t="str">
            <v>Merseyside Passenger Transport Authority</v>
          </cell>
          <cell r="B428" t="str">
            <v>O</v>
          </cell>
        </row>
        <row r="429">
          <cell r="A429" t="str">
            <v>South Yorkshire Passenger Transport Authority</v>
          </cell>
          <cell r="B429" t="str">
            <v>O</v>
          </cell>
        </row>
        <row r="430">
          <cell r="A430" t="str">
            <v>Tyne and Wear Passenger Transport Authority</v>
          </cell>
          <cell r="B430" t="str">
            <v>O</v>
          </cell>
        </row>
        <row r="431">
          <cell r="A431" t="str">
            <v>West Midlands Passenger Transport Authority</v>
          </cell>
          <cell r="B431" t="str">
            <v>O</v>
          </cell>
        </row>
        <row r="432">
          <cell r="A432" t="str">
            <v>West Yorkshire Passenger Transport Authority</v>
          </cell>
          <cell r="B432" t="str">
            <v>O</v>
          </cell>
        </row>
        <row r="433">
          <cell r="A433" t="str">
            <v>Greater Manchester Combined Authority</v>
          </cell>
          <cell r="B433" t="str">
            <v>O</v>
          </cell>
        </row>
        <row r="434">
          <cell r="A434" t="str">
            <v>Dartmoor National Park Authority</v>
          </cell>
          <cell r="B434" t="str">
            <v>O</v>
          </cell>
        </row>
        <row r="435">
          <cell r="A435" t="str">
            <v>Exmoor National Park Authority</v>
          </cell>
          <cell r="B435" t="str">
            <v>O</v>
          </cell>
        </row>
        <row r="436">
          <cell r="A436" t="str">
            <v>Lake District National Park Authority</v>
          </cell>
          <cell r="B436" t="str">
            <v>O</v>
          </cell>
        </row>
        <row r="437">
          <cell r="A437" t="str">
            <v>North York Moors National Park Authority</v>
          </cell>
          <cell r="B437" t="str">
            <v>O</v>
          </cell>
        </row>
        <row r="438">
          <cell r="A438" t="str">
            <v>Northumberland National Park Authority</v>
          </cell>
          <cell r="B438" t="str">
            <v>O</v>
          </cell>
        </row>
        <row r="439">
          <cell r="A439" t="str">
            <v>Peak District National Park Authority</v>
          </cell>
          <cell r="B439" t="str">
            <v>O</v>
          </cell>
        </row>
        <row r="440">
          <cell r="A440" t="str">
            <v>Yorkshire Dales National Park Authority</v>
          </cell>
          <cell r="B440" t="str">
            <v>O</v>
          </cell>
        </row>
        <row r="441">
          <cell r="A441" t="str">
            <v>The Broads Authority</v>
          </cell>
          <cell r="B441" t="str">
            <v>O</v>
          </cell>
        </row>
        <row r="442">
          <cell r="A442" t="str">
            <v xml:space="preserve">New Forest National Park Authority  </v>
          </cell>
          <cell r="B442" t="str">
            <v>O</v>
          </cell>
        </row>
        <row r="443">
          <cell r="A443" t="str">
            <v>South Downs National Park</v>
          </cell>
          <cell r="B443" t="str">
            <v>O</v>
          </cell>
        </row>
        <row r="444">
          <cell r="A444" t="str">
            <v>Lee Valley Regional Park Authority</v>
          </cell>
          <cell r="B444" t="str">
            <v>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V382"/>
  <sheetViews>
    <sheetView topLeftCell="O318" zoomScale="70" zoomScaleNormal="70" workbookViewId="0">
      <selection activeCell="AC349" sqref="AC349"/>
    </sheetView>
  </sheetViews>
  <sheetFormatPr defaultColWidth="11" defaultRowHeight="12.75" x14ac:dyDescent="0.2"/>
  <cols>
    <col min="1" max="1" width="37.140625" style="1" bestFit="1" customWidth="1"/>
    <col min="2" max="2" width="6.28515625" style="1" bestFit="1" customWidth="1"/>
    <col min="3" max="3" width="7.42578125" style="1" bestFit="1" customWidth="1"/>
    <col min="4" max="4" width="28.140625" style="17" bestFit="1" customWidth="1"/>
    <col min="5" max="5" width="15.28515625" style="17" bestFit="1" customWidth="1"/>
    <col min="6" max="6" width="15.7109375" style="16" bestFit="1" customWidth="1"/>
    <col min="7" max="8" width="11.5703125" style="16" bestFit="1" customWidth="1"/>
    <col min="9" max="10" width="11.140625" style="16" bestFit="1" customWidth="1"/>
    <col min="11" max="11" width="10.7109375" style="16" bestFit="1" customWidth="1"/>
    <col min="12" max="13" width="9.28515625" style="16" bestFit="1" customWidth="1"/>
    <col min="14" max="14" width="12.42578125" style="16" bestFit="1" customWidth="1"/>
    <col min="15" max="15" width="42.85546875" style="16" bestFit="1" customWidth="1"/>
    <col min="16" max="16" width="7.28515625" style="16" bestFit="1" customWidth="1"/>
    <col min="17" max="17" width="8.140625" style="16" bestFit="1" customWidth="1"/>
    <col min="18" max="18" width="7.28515625" style="16" bestFit="1" customWidth="1"/>
    <col min="19" max="19" width="8.5703125" style="16" bestFit="1" customWidth="1"/>
    <col min="20" max="20" width="7.28515625" style="16" bestFit="1" customWidth="1"/>
    <col min="21" max="21" width="8.140625" style="16" bestFit="1" customWidth="1"/>
    <col min="22" max="22" width="7.28515625" style="16" bestFit="1" customWidth="1"/>
    <col min="23" max="23" width="8.140625" style="16" bestFit="1" customWidth="1"/>
    <col min="24" max="24" width="7.28515625" style="16" bestFit="1" customWidth="1"/>
    <col min="25" max="25" width="8.140625" style="16" bestFit="1" customWidth="1"/>
    <col min="26" max="26" width="7.28515625" style="16" bestFit="1" customWidth="1"/>
    <col min="27" max="27" width="7.7109375" style="16" bestFit="1" customWidth="1"/>
    <col min="28" max="30" width="7.28515625" style="16" bestFit="1" customWidth="1"/>
    <col min="31" max="31" width="9.7109375" style="16" bestFit="1" customWidth="1"/>
    <col min="32" max="32" width="8.85546875" style="78" bestFit="1" customWidth="1"/>
    <col min="33" max="33" width="4.42578125" style="16" bestFit="1" customWidth="1"/>
    <col min="34" max="34" width="4" style="17" bestFit="1" customWidth="1"/>
    <col min="35" max="35" width="4.42578125" style="17" bestFit="1" customWidth="1"/>
    <col min="36" max="36" width="4" style="17" bestFit="1" customWidth="1"/>
    <col min="37" max="37" width="4.42578125" style="17" bestFit="1" customWidth="1"/>
    <col min="38" max="38" width="4" style="17" bestFit="1" customWidth="1"/>
    <col min="39" max="39" width="4.42578125" style="17" bestFit="1" customWidth="1"/>
    <col min="40" max="40" width="4" style="17" bestFit="1" customWidth="1"/>
    <col min="41" max="41" width="4.42578125" style="1" bestFit="1" customWidth="1"/>
    <col min="42" max="42" width="4" style="1" bestFit="1" customWidth="1"/>
    <col min="43" max="47" width="4.42578125" style="1" bestFit="1" customWidth="1"/>
    <col min="48" max="48" width="5.85546875" style="1" bestFit="1" customWidth="1"/>
    <col min="49" max="49" width="6.7109375" style="1" bestFit="1" customWidth="1"/>
    <col min="50" max="50" width="5.85546875" style="1" bestFit="1" customWidth="1"/>
    <col min="51" max="51" width="6.7109375" style="1" bestFit="1" customWidth="1"/>
    <col min="52" max="52" width="5.85546875" style="1" bestFit="1" customWidth="1"/>
    <col min="53" max="53" width="6.7109375" style="1" bestFit="1" customWidth="1"/>
    <col min="54" max="54" width="5.5703125" style="1" bestFit="1" customWidth="1"/>
    <col min="55" max="55" width="6.7109375" style="1" bestFit="1" customWidth="1"/>
    <col min="56" max="56" width="5.5703125" style="1" bestFit="1" customWidth="1"/>
    <col min="57" max="57" width="6.7109375" style="1" bestFit="1" customWidth="1"/>
    <col min="58" max="58" width="5.5703125" style="1" bestFit="1" customWidth="1"/>
    <col min="59" max="59" width="6.7109375" style="1" bestFit="1" customWidth="1"/>
    <col min="60" max="60" width="5.5703125" style="1" bestFit="1" customWidth="1"/>
    <col min="61" max="61" width="6.7109375" style="1" bestFit="1" customWidth="1"/>
    <col min="62" max="62" width="5.5703125" style="1" bestFit="1" customWidth="1"/>
    <col min="63" max="63" width="6.7109375" style="1" bestFit="1" customWidth="1"/>
    <col min="64" max="64" width="5.85546875" style="1" bestFit="1" customWidth="1"/>
    <col min="65" max="65" width="6.7109375" style="1" bestFit="1" customWidth="1"/>
    <col min="66" max="66" width="5.85546875" style="1" bestFit="1" customWidth="1"/>
    <col min="67" max="67" width="6.7109375" style="1" bestFit="1" customWidth="1"/>
    <col min="68" max="68" width="5.85546875" style="1" bestFit="1" customWidth="1"/>
    <col min="69" max="69" width="6.7109375" style="1" bestFit="1" customWidth="1"/>
    <col min="70" max="70" width="5.85546875" style="1" bestFit="1" customWidth="1"/>
    <col min="71" max="71" width="6.7109375" style="1" bestFit="1" customWidth="1"/>
    <col min="72" max="72" width="5.85546875" style="1" bestFit="1" customWidth="1"/>
    <col min="73" max="73" width="6.7109375" style="1" bestFit="1" customWidth="1"/>
    <col min="74" max="74" width="5.85546875" style="1" bestFit="1" customWidth="1"/>
    <col min="75" max="75" width="6.7109375" style="1" bestFit="1" customWidth="1"/>
    <col min="76" max="76" width="5.85546875" style="1" bestFit="1" customWidth="1"/>
    <col min="77" max="77" width="6.7109375" style="1" bestFit="1" customWidth="1"/>
    <col min="78" max="78" width="5.85546875" style="1" bestFit="1" customWidth="1"/>
    <col min="79" max="79" width="6.7109375" style="1" bestFit="1" customWidth="1"/>
    <col min="80" max="80" width="5.85546875" style="1" bestFit="1" customWidth="1"/>
    <col min="81" max="81" width="6.7109375" style="1" bestFit="1" customWidth="1"/>
    <col min="82" max="82" width="5.85546875" style="1" bestFit="1" customWidth="1"/>
    <col min="83" max="83" width="6.7109375" style="1" bestFit="1" customWidth="1"/>
    <col min="84" max="84" width="5.85546875" style="1" bestFit="1" customWidth="1"/>
    <col min="85" max="85" width="6.7109375" style="1" bestFit="1" customWidth="1"/>
    <col min="86" max="86" width="5.85546875" style="1" bestFit="1" customWidth="1"/>
    <col min="87" max="87" width="6.7109375" style="1" bestFit="1" customWidth="1"/>
    <col min="88" max="88" width="5.85546875" style="1" bestFit="1" customWidth="1"/>
    <col min="89" max="89" width="6.7109375" style="1" bestFit="1" customWidth="1"/>
    <col min="90" max="90" width="5.85546875" style="1" bestFit="1" customWidth="1"/>
    <col min="91" max="91" width="6.7109375" style="1" bestFit="1" customWidth="1"/>
    <col min="92" max="92" width="5.85546875" style="1" bestFit="1" customWidth="1"/>
    <col min="93" max="93" width="6.7109375" style="1" bestFit="1" customWidth="1"/>
    <col min="94" max="94" width="5.85546875" style="1" bestFit="1" customWidth="1"/>
    <col min="95" max="95" width="6.7109375" style="1" bestFit="1" customWidth="1"/>
    <col min="96" max="96" width="5.85546875" style="1" bestFit="1" customWidth="1"/>
    <col min="97" max="97" width="6.7109375" style="1" bestFit="1" customWidth="1"/>
    <col min="98" max="98" width="5.85546875" style="1" bestFit="1" customWidth="1"/>
    <col min="99" max="99" width="6.7109375" style="1" bestFit="1" customWidth="1"/>
    <col min="100" max="100" width="5.85546875" style="1" bestFit="1" customWidth="1"/>
    <col min="101" max="103" width="11" style="1"/>
    <col min="104" max="104" width="33.7109375" style="1" bestFit="1" customWidth="1"/>
    <col min="105" max="180" width="21.28515625" style="1" customWidth="1"/>
    <col min="181" max="181" width="35.85546875" style="1" bestFit="1" customWidth="1"/>
    <col min="182" max="217" width="21.28515625" style="1" customWidth="1"/>
    <col min="218" max="218" width="7.140625" style="1" customWidth="1"/>
    <col min="219" max="275" width="21.28515625" style="1" customWidth="1"/>
    <col min="276" max="276" width="29.5703125" style="1" bestFit="1" customWidth="1"/>
    <col min="277" max="289" width="21.28515625" style="1" customWidth="1"/>
    <col min="290" max="359" width="11" style="1"/>
    <col min="360" max="360" width="33.7109375" style="1" bestFit="1" customWidth="1"/>
    <col min="361" max="436" width="21.28515625" style="1" customWidth="1"/>
    <col min="437" max="437" width="35.85546875" style="1" bestFit="1" customWidth="1"/>
    <col min="438" max="473" width="21.28515625" style="1" customWidth="1"/>
    <col min="474" max="474" width="7.140625" style="1" customWidth="1"/>
    <col min="475" max="531" width="21.28515625" style="1" customWidth="1"/>
    <col min="532" max="532" width="29.5703125" style="1" bestFit="1" customWidth="1"/>
    <col min="533" max="545" width="21.28515625" style="1" customWidth="1"/>
    <col min="546" max="615" width="11" style="1"/>
    <col min="616" max="616" width="33.7109375" style="1" bestFit="1" customWidth="1"/>
    <col min="617" max="692" width="21.28515625" style="1" customWidth="1"/>
    <col min="693" max="693" width="35.85546875" style="1" bestFit="1" customWidth="1"/>
    <col min="694" max="729" width="21.28515625" style="1" customWidth="1"/>
    <col min="730" max="730" width="7.140625" style="1" customWidth="1"/>
    <col min="731" max="787" width="21.28515625" style="1" customWidth="1"/>
    <col min="788" max="788" width="29.5703125" style="1" bestFit="1" customWidth="1"/>
    <col min="789" max="801" width="21.28515625" style="1" customWidth="1"/>
    <col min="802" max="871" width="11" style="1"/>
    <col min="872" max="872" width="33.7109375" style="1" bestFit="1" customWidth="1"/>
    <col min="873" max="948" width="21.28515625" style="1" customWidth="1"/>
    <col min="949" max="949" width="35.85546875" style="1" bestFit="1" customWidth="1"/>
    <col min="950" max="985" width="21.28515625" style="1" customWidth="1"/>
    <col min="986" max="986" width="7.140625" style="1" customWidth="1"/>
    <col min="987" max="1043" width="21.28515625" style="1" customWidth="1"/>
    <col min="1044" max="1044" width="29.5703125" style="1" bestFit="1" customWidth="1"/>
    <col min="1045" max="1057" width="21.28515625" style="1" customWidth="1"/>
    <col min="1058" max="1127" width="11" style="1"/>
    <col min="1128" max="1128" width="33.7109375" style="1" bestFit="1" customWidth="1"/>
    <col min="1129" max="1204" width="21.28515625" style="1" customWidth="1"/>
    <col min="1205" max="1205" width="35.85546875" style="1" bestFit="1" customWidth="1"/>
    <col min="1206" max="1241" width="21.28515625" style="1" customWidth="1"/>
    <col min="1242" max="1242" width="7.140625" style="1" customWidth="1"/>
    <col min="1243" max="1299" width="21.28515625" style="1" customWidth="1"/>
    <col min="1300" max="1300" width="29.5703125" style="1" bestFit="1" customWidth="1"/>
    <col min="1301" max="1313" width="21.28515625" style="1" customWidth="1"/>
    <col min="1314" max="1383" width="11" style="1"/>
    <col min="1384" max="1384" width="33.7109375" style="1" bestFit="1" customWidth="1"/>
    <col min="1385" max="1460" width="21.28515625" style="1" customWidth="1"/>
    <col min="1461" max="1461" width="35.85546875" style="1" bestFit="1" customWidth="1"/>
    <col min="1462" max="1497" width="21.28515625" style="1" customWidth="1"/>
    <col min="1498" max="1498" width="7.140625" style="1" customWidth="1"/>
    <col min="1499" max="1555" width="21.28515625" style="1" customWidth="1"/>
    <col min="1556" max="1556" width="29.5703125" style="1" bestFit="1" customWidth="1"/>
    <col min="1557" max="1569" width="21.28515625" style="1" customWidth="1"/>
    <col min="1570" max="1639" width="11" style="1"/>
    <col min="1640" max="1640" width="33.7109375" style="1" bestFit="1" customWidth="1"/>
    <col min="1641" max="1716" width="21.28515625" style="1" customWidth="1"/>
    <col min="1717" max="1717" width="35.85546875" style="1" bestFit="1" customWidth="1"/>
    <col min="1718" max="1753" width="21.28515625" style="1" customWidth="1"/>
    <col min="1754" max="1754" width="7.140625" style="1" customWidth="1"/>
    <col min="1755" max="1811" width="21.28515625" style="1" customWidth="1"/>
    <col min="1812" max="1812" width="29.5703125" style="1" bestFit="1" customWidth="1"/>
    <col min="1813" max="1825" width="21.28515625" style="1" customWidth="1"/>
    <col min="1826" max="1895" width="11" style="1"/>
    <col min="1896" max="1896" width="33.7109375" style="1" bestFit="1" customWidth="1"/>
    <col min="1897" max="1972" width="21.28515625" style="1" customWidth="1"/>
    <col min="1973" max="1973" width="35.85546875" style="1" bestFit="1" customWidth="1"/>
    <col min="1974" max="2009" width="21.28515625" style="1" customWidth="1"/>
    <col min="2010" max="2010" width="7.140625" style="1" customWidth="1"/>
    <col min="2011" max="2067" width="21.28515625" style="1" customWidth="1"/>
    <col min="2068" max="2068" width="29.5703125" style="1" bestFit="1" customWidth="1"/>
    <col min="2069" max="2081" width="21.28515625" style="1" customWidth="1"/>
    <col min="2082" max="2151" width="11" style="1"/>
    <col min="2152" max="2152" width="33.7109375" style="1" bestFit="1" customWidth="1"/>
    <col min="2153" max="2228" width="21.28515625" style="1" customWidth="1"/>
    <col min="2229" max="2229" width="35.85546875" style="1" bestFit="1" customWidth="1"/>
    <col min="2230" max="2265" width="21.28515625" style="1" customWidth="1"/>
    <col min="2266" max="2266" width="7.140625" style="1" customWidth="1"/>
    <col min="2267" max="2323" width="21.28515625" style="1" customWidth="1"/>
    <col min="2324" max="2324" width="29.5703125" style="1" bestFit="1" customWidth="1"/>
    <col min="2325" max="2337" width="21.28515625" style="1" customWidth="1"/>
    <col min="2338" max="2407" width="11" style="1"/>
    <col min="2408" max="2408" width="33.7109375" style="1" bestFit="1" customWidth="1"/>
    <col min="2409" max="2484" width="21.28515625" style="1" customWidth="1"/>
    <col min="2485" max="2485" width="35.85546875" style="1" bestFit="1" customWidth="1"/>
    <col min="2486" max="2521" width="21.28515625" style="1" customWidth="1"/>
    <col min="2522" max="2522" width="7.140625" style="1" customWidth="1"/>
    <col min="2523" max="2579" width="21.28515625" style="1" customWidth="1"/>
    <col min="2580" max="2580" width="29.5703125" style="1" bestFit="1" customWidth="1"/>
    <col min="2581" max="2593" width="21.28515625" style="1" customWidth="1"/>
    <col min="2594" max="2663" width="11" style="1"/>
    <col min="2664" max="2664" width="33.7109375" style="1" bestFit="1" customWidth="1"/>
    <col min="2665" max="2740" width="21.28515625" style="1" customWidth="1"/>
    <col min="2741" max="2741" width="35.85546875" style="1" bestFit="1" customWidth="1"/>
    <col min="2742" max="2777" width="21.28515625" style="1" customWidth="1"/>
    <col min="2778" max="2778" width="7.140625" style="1" customWidth="1"/>
    <col min="2779" max="2835" width="21.28515625" style="1" customWidth="1"/>
    <col min="2836" max="2836" width="29.5703125" style="1" bestFit="1" customWidth="1"/>
    <col min="2837" max="2849" width="21.28515625" style="1" customWidth="1"/>
    <col min="2850" max="2919" width="11" style="1"/>
    <col min="2920" max="2920" width="33.7109375" style="1" bestFit="1" customWidth="1"/>
    <col min="2921" max="2996" width="21.28515625" style="1" customWidth="1"/>
    <col min="2997" max="2997" width="35.85546875" style="1" bestFit="1" customWidth="1"/>
    <col min="2998" max="3033" width="21.28515625" style="1" customWidth="1"/>
    <col min="3034" max="3034" width="7.140625" style="1" customWidth="1"/>
    <col min="3035" max="3091" width="21.28515625" style="1" customWidth="1"/>
    <col min="3092" max="3092" width="29.5703125" style="1" bestFit="1" customWidth="1"/>
    <col min="3093" max="3105" width="21.28515625" style="1" customWidth="1"/>
    <col min="3106" max="3175" width="11" style="1"/>
    <col min="3176" max="3176" width="33.7109375" style="1" bestFit="1" customWidth="1"/>
    <col min="3177" max="3252" width="21.28515625" style="1" customWidth="1"/>
    <col min="3253" max="3253" width="35.85546875" style="1" bestFit="1" customWidth="1"/>
    <col min="3254" max="3289" width="21.28515625" style="1" customWidth="1"/>
    <col min="3290" max="3290" width="7.140625" style="1" customWidth="1"/>
    <col min="3291" max="3347" width="21.28515625" style="1" customWidth="1"/>
    <col min="3348" max="3348" width="29.5703125" style="1" bestFit="1" customWidth="1"/>
    <col min="3349" max="3361" width="21.28515625" style="1" customWidth="1"/>
    <col min="3362" max="3431" width="11" style="1"/>
    <col min="3432" max="3432" width="33.7109375" style="1" bestFit="1" customWidth="1"/>
    <col min="3433" max="3508" width="21.28515625" style="1" customWidth="1"/>
    <col min="3509" max="3509" width="35.85546875" style="1" bestFit="1" customWidth="1"/>
    <col min="3510" max="3545" width="21.28515625" style="1" customWidth="1"/>
    <col min="3546" max="3546" width="7.140625" style="1" customWidth="1"/>
    <col min="3547" max="3603" width="21.28515625" style="1" customWidth="1"/>
    <col min="3604" max="3604" width="29.5703125" style="1" bestFit="1" customWidth="1"/>
    <col min="3605" max="3617" width="21.28515625" style="1" customWidth="1"/>
    <col min="3618" max="3687" width="11" style="1"/>
    <col min="3688" max="3688" width="33.7109375" style="1" bestFit="1" customWidth="1"/>
    <col min="3689" max="3764" width="21.28515625" style="1" customWidth="1"/>
    <col min="3765" max="3765" width="35.85546875" style="1" bestFit="1" customWidth="1"/>
    <col min="3766" max="3801" width="21.28515625" style="1" customWidth="1"/>
    <col min="3802" max="3802" width="7.140625" style="1" customWidth="1"/>
    <col min="3803" max="3859" width="21.28515625" style="1" customWidth="1"/>
    <col min="3860" max="3860" width="29.5703125" style="1" bestFit="1" customWidth="1"/>
    <col min="3861" max="3873" width="21.28515625" style="1" customWidth="1"/>
    <col min="3874" max="3943" width="11" style="1"/>
    <col min="3944" max="3944" width="33.7109375" style="1" bestFit="1" customWidth="1"/>
    <col min="3945" max="4020" width="21.28515625" style="1" customWidth="1"/>
    <col min="4021" max="4021" width="35.85546875" style="1" bestFit="1" customWidth="1"/>
    <col min="4022" max="4057" width="21.28515625" style="1" customWidth="1"/>
    <col min="4058" max="4058" width="7.140625" style="1" customWidth="1"/>
    <col min="4059" max="4115" width="21.28515625" style="1" customWidth="1"/>
    <col min="4116" max="4116" width="29.5703125" style="1" bestFit="1" customWidth="1"/>
    <col min="4117" max="4129" width="21.28515625" style="1" customWidth="1"/>
    <col min="4130" max="4199" width="11" style="1"/>
    <col min="4200" max="4200" width="33.7109375" style="1" bestFit="1" customWidth="1"/>
    <col min="4201" max="4276" width="21.28515625" style="1" customWidth="1"/>
    <col min="4277" max="4277" width="35.85546875" style="1" bestFit="1" customWidth="1"/>
    <col min="4278" max="4313" width="21.28515625" style="1" customWidth="1"/>
    <col min="4314" max="4314" width="7.140625" style="1" customWidth="1"/>
    <col min="4315" max="4371" width="21.28515625" style="1" customWidth="1"/>
    <col min="4372" max="4372" width="29.5703125" style="1" bestFit="1" customWidth="1"/>
    <col min="4373" max="4385" width="21.28515625" style="1" customWidth="1"/>
    <col min="4386" max="4455" width="11" style="1"/>
    <col min="4456" max="4456" width="33.7109375" style="1" bestFit="1" customWidth="1"/>
    <col min="4457" max="4532" width="21.28515625" style="1" customWidth="1"/>
    <col min="4533" max="4533" width="35.85546875" style="1" bestFit="1" customWidth="1"/>
    <col min="4534" max="4569" width="21.28515625" style="1" customWidth="1"/>
    <col min="4570" max="4570" width="7.140625" style="1" customWidth="1"/>
    <col min="4571" max="4627" width="21.28515625" style="1" customWidth="1"/>
    <col min="4628" max="4628" width="29.5703125" style="1" bestFit="1" customWidth="1"/>
    <col min="4629" max="4641" width="21.28515625" style="1" customWidth="1"/>
    <col min="4642" max="4711" width="11" style="1"/>
    <col min="4712" max="4712" width="33.7109375" style="1" bestFit="1" customWidth="1"/>
    <col min="4713" max="4788" width="21.28515625" style="1" customWidth="1"/>
    <col min="4789" max="4789" width="35.85546875" style="1" bestFit="1" customWidth="1"/>
    <col min="4790" max="4825" width="21.28515625" style="1" customWidth="1"/>
    <col min="4826" max="4826" width="7.140625" style="1" customWidth="1"/>
    <col min="4827" max="4883" width="21.28515625" style="1" customWidth="1"/>
    <col min="4884" max="4884" width="29.5703125" style="1" bestFit="1" customWidth="1"/>
    <col min="4885" max="4897" width="21.28515625" style="1" customWidth="1"/>
    <col min="4898" max="4967" width="11" style="1"/>
    <col min="4968" max="4968" width="33.7109375" style="1" bestFit="1" customWidth="1"/>
    <col min="4969" max="5044" width="21.28515625" style="1" customWidth="1"/>
    <col min="5045" max="5045" width="35.85546875" style="1" bestFit="1" customWidth="1"/>
    <col min="5046" max="5081" width="21.28515625" style="1" customWidth="1"/>
    <col min="5082" max="5082" width="7.140625" style="1" customWidth="1"/>
    <col min="5083" max="5139" width="21.28515625" style="1" customWidth="1"/>
    <col min="5140" max="5140" width="29.5703125" style="1" bestFit="1" customWidth="1"/>
    <col min="5141" max="5153" width="21.28515625" style="1" customWidth="1"/>
    <col min="5154" max="5223" width="11" style="1"/>
    <col min="5224" max="5224" width="33.7109375" style="1" bestFit="1" customWidth="1"/>
    <col min="5225" max="5300" width="21.28515625" style="1" customWidth="1"/>
    <col min="5301" max="5301" width="35.85546875" style="1" bestFit="1" customWidth="1"/>
    <col min="5302" max="5337" width="21.28515625" style="1" customWidth="1"/>
    <col min="5338" max="5338" width="7.140625" style="1" customWidth="1"/>
    <col min="5339" max="5395" width="21.28515625" style="1" customWidth="1"/>
    <col min="5396" max="5396" width="29.5703125" style="1" bestFit="1" customWidth="1"/>
    <col min="5397" max="5409" width="21.28515625" style="1" customWidth="1"/>
    <col min="5410" max="5479" width="11" style="1"/>
    <col min="5480" max="5480" width="33.7109375" style="1" bestFit="1" customWidth="1"/>
    <col min="5481" max="5556" width="21.28515625" style="1" customWidth="1"/>
    <col min="5557" max="5557" width="35.85546875" style="1" bestFit="1" customWidth="1"/>
    <col min="5558" max="5593" width="21.28515625" style="1" customWidth="1"/>
    <col min="5594" max="5594" width="7.140625" style="1" customWidth="1"/>
    <col min="5595" max="5651" width="21.28515625" style="1" customWidth="1"/>
    <col min="5652" max="5652" width="29.5703125" style="1" bestFit="1" customWidth="1"/>
    <col min="5653" max="5665" width="21.28515625" style="1" customWidth="1"/>
    <col min="5666" max="5735" width="11" style="1"/>
    <col min="5736" max="5736" width="33.7109375" style="1" bestFit="1" customWidth="1"/>
    <col min="5737" max="5812" width="21.28515625" style="1" customWidth="1"/>
    <col min="5813" max="5813" width="35.85546875" style="1" bestFit="1" customWidth="1"/>
    <col min="5814" max="5849" width="21.28515625" style="1" customWidth="1"/>
    <col min="5850" max="5850" width="7.140625" style="1" customWidth="1"/>
    <col min="5851" max="5907" width="21.28515625" style="1" customWidth="1"/>
    <col min="5908" max="5908" width="29.5703125" style="1" bestFit="1" customWidth="1"/>
    <col min="5909" max="5921" width="21.28515625" style="1" customWidth="1"/>
    <col min="5922" max="5991" width="11" style="1"/>
    <col min="5992" max="5992" width="33.7109375" style="1" bestFit="1" customWidth="1"/>
    <col min="5993" max="6068" width="21.28515625" style="1" customWidth="1"/>
    <col min="6069" max="6069" width="35.85546875" style="1" bestFit="1" customWidth="1"/>
    <col min="6070" max="6105" width="21.28515625" style="1" customWidth="1"/>
    <col min="6106" max="6106" width="7.140625" style="1" customWidth="1"/>
    <col min="6107" max="6163" width="21.28515625" style="1" customWidth="1"/>
    <col min="6164" max="6164" width="29.5703125" style="1" bestFit="1" customWidth="1"/>
    <col min="6165" max="6177" width="21.28515625" style="1" customWidth="1"/>
    <col min="6178" max="6247" width="11" style="1"/>
    <col min="6248" max="6248" width="33.7109375" style="1" bestFit="1" customWidth="1"/>
    <col min="6249" max="6324" width="21.28515625" style="1" customWidth="1"/>
    <col min="6325" max="6325" width="35.85546875" style="1" bestFit="1" customWidth="1"/>
    <col min="6326" max="6361" width="21.28515625" style="1" customWidth="1"/>
    <col min="6362" max="6362" width="7.140625" style="1" customWidth="1"/>
    <col min="6363" max="6419" width="21.28515625" style="1" customWidth="1"/>
    <col min="6420" max="6420" width="29.5703125" style="1" bestFit="1" customWidth="1"/>
    <col min="6421" max="6433" width="21.28515625" style="1" customWidth="1"/>
    <col min="6434" max="6503" width="11" style="1"/>
    <col min="6504" max="6504" width="33.7109375" style="1" bestFit="1" customWidth="1"/>
    <col min="6505" max="6580" width="21.28515625" style="1" customWidth="1"/>
    <col min="6581" max="6581" width="35.85546875" style="1" bestFit="1" customWidth="1"/>
    <col min="6582" max="6617" width="21.28515625" style="1" customWidth="1"/>
    <col min="6618" max="6618" width="7.140625" style="1" customWidth="1"/>
    <col min="6619" max="6675" width="21.28515625" style="1" customWidth="1"/>
    <col min="6676" max="6676" width="29.5703125" style="1" bestFit="1" customWidth="1"/>
    <col min="6677" max="6689" width="21.28515625" style="1" customWidth="1"/>
    <col min="6690" max="6759" width="11" style="1"/>
    <col min="6760" max="6760" width="33.7109375" style="1" bestFit="1" customWidth="1"/>
    <col min="6761" max="6836" width="21.28515625" style="1" customWidth="1"/>
    <col min="6837" max="6837" width="35.85546875" style="1" bestFit="1" customWidth="1"/>
    <col min="6838" max="6873" width="21.28515625" style="1" customWidth="1"/>
    <col min="6874" max="6874" width="7.140625" style="1" customWidth="1"/>
    <col min="6875" max="6931" width="21.28515625" style="1" customWidth="1"/>
    <col min="6932" max="6932" width="29.5703125" style="1" bestFit="1" customWidth="1"/>
    <col min="6933" max="6945" width="21.28515625" style="1" customWidth="1"/>
    <col min="6946" max="7015" width="11" style="1"/>
    <col min="7016" max="7016" width="33.7109375" style="1" bestFit="1" customWidth="1"/>
    <col min="7017" max="7092" width="21.28515625" style="1" customWidth="1"/>
    <col min="7093" max="7093" width="35.85546875" style="1" bestFit="1" customWidth="1"/>
    <col min="7094" max="7129" width="21.28515625" style="1" customWidth="1"/>
    <col min="7130" max="7130" width="7.140625" style="1" customWidth="1"/>
    <col min="7131" max="7187" width="21.28515625" style="1" customWidth="1"/>
    <col min="7188" max="7188" width="29.5703125" style="1" bestFit="1" customWidth="1"/>
    <col min="7189" max="7201" width="21.28515625" style="1" customWidth="1"/>
    <col min="7202" max="7271" width="11" style="1"/>
    <col min="7272" max="7272" width="33.7109375" style="1" bestFit="1" customWidth="1"/>
    <col min="7273" max="7348" width="21.28515625" style="1" customWidth="1"/>
    <col min="7349" max="7349" width="35.85546875" style="1" bestFit="1" customWidth="1"/>
    <col min="7350" max="7385" width="21.28515625" style="1" customWidth="1"/>
    <col min="7386" max="7386" width="7.140625" style="1" customWidth="1"/>
    <col min="7387" max="7443" width="21.28515625" style="1" customWidth="1"/>
    <col min="7444" max="7444" width="29.5703125" style="1" bestFit="1" customWidth="1"/>
    <col min="7445" max="7457" width="21.28515625" style="1" customWidth="1"/>
    <col min="7458" max="7527" width="11" style="1"/>
    <col min="7528" max="7528" width="33.7109375" style="1" bestFit="1" customWidth="1"/>
    <col min="7529" max="7604" width="21.28515625" style="1" customWidth="1"/>
    <col min="7605" max="7605" width="35.85546875" style="1" bestFit="1" customWidth="1"/>
    <col min="7606" max="7641" width="21.28515625" style="1" customWidth="1"/>
    <col min="7642" max="7642" width="7.140625" style="1" customWidth="1"/>
    <col min="7643" max="7699" width="21.28515625" style="1" customWidth="1"/>
    <col min="7700" max="7700" width="29.5703125" style="1" bestFit="1" customWidth="1"/>
    <col min="7701" max="7713" width="21.28515625" style="1" customWidth="1"/>
    <col min="7714" max="7783" width="11" style="1"/>
    <col min="7784" max="7784" width="33.7109375" style="1" bestFit="1" customWidth="1"/>
    <col min="7785" max="7860" width="21.28515625" style="1" customWidth="1"/>
    <col min="7861" max="7861" width="35.85546875" style="1" bestFit="1" customWidth="1"/>
    <col min="7862" max="7897" width="21.28515625" style="1" customWidth="1"/>
    <col min="7898" max="7898" width="7.140625" style="1" customWidth="1"/>
    <col min="7899" max="7955" width="21.28515625" style="1" customWidth="1"/>
    <col min="7956" max="7956" width="29.5703125" style="1" bestFit="1" customWidth="1"/>
    <col min="7957" max="7969" width="21.28515625" style="1" customWidth="1"/>
    <col min="7970" max="8039" width="11" style="1"/>
    <col min="8040" max="8040" width="33.7109375" style="1" bestFit="1" customWidth="1"/>
    <col min="8041" max="8116" width="21.28515625" style="1" customWidth="1"/>
    <col min="8117" max="8117" width="35.85546875" style="1" bestFit="1" customWidth="1"/>
    <col min="8118" max="8153" width="21.28515625" style="1" customWidth="1"/>
    <col min="8154" max="8154" width="7.140625" style="1" customWidth="1"/>
    <col min="8155" max="8211" width="21.28515625" style="1" customWidth="1"/>
    <col min="8212" max="8212" width="29.5703125" style="1" bestFit="1" customWidth="1"/>
    <col min="8213" max="8225" width="21.28515625" style="1" customWidth="1"/>
    <col min="8226" max="8295" width="11" style="1"/>
    <col min="8296" max="8296" width="33.7109375" style="1" bestFit="1" customWidth="1"/>
    <col min="8297" max="8372" width="21.28515625" style="1" customWidth="1"/>
    <col min="8373" max="8373" width="35.85546875" style="1" bestFit="1" customWidth="1"/>
    <col min="8374" max="8409" width="21.28515625" style="1" customWidth="1"/>
    <col min="8410" max="8410" width="7.140625" style="1" customWidth="1"/>
    <col min="8411" max="8467" width="21.28515625" style="1" customWidth="1"/>
    <col min="8468" max="8468" width="29.5703125" style="1" bestFit="1" customWidth="1"/>
    <col min="8469" max="8481" width="21.28515625" style="1" customWidth="1"/>
    <col min="8482" max="8551" width="11" style="1"/>
    <col min="8552" max="8552" width="33.7109375" style="1" bestFit="1" customWidth="1"/>
    <col min="8553" max="8628" width="21.28515625" style="1" customWidth="1"/>
    <col min="8629" max="8629" width="35.85546875" style="1" bestFit="1" customWidth="1"/>
    <col min="8630" max="8665" width="21.28515625" style="1" customWidth="1"/>
    <col min="8666" max="8666" width="7.140625" style="1" customWidth="1"/>
    <col min="8667" max="8723" width="21.28515625" style="1" customWidth="1"/>
    <col min="8724" max="8724" width="29.5703125" style="1" bestFit="1" customWidth="1"/>
    <col min="8725" max="8737" width="21.28515625" style="1" customWidth="1"/>
    <col min="8738" max="8807" width="11" style="1"/>
    <col min="8808" max="8808" width="33.7109375" style="1" bestFit="1" customWidth="1"/>
    <col min="8809" max="8884" width="21.28515625" style="1" customWidth="1"/>
    <col min="8885" max="8885" width="35.85546875" style="1" bestFit="1" customWidth="1"/>
    <col min="8886" max="8921" width="21.28515625" style="1" customWidth="1"/>
    <col min="8922" max="8922" width="7.140625" style="1" customWidth="1"/>
    <col min="8923" max="8979" width="21.28515625" style="1" customWidth="1"/>
    <col min="8980" max="8980" width="29.5703125" style="1" bestFit="1" customWidth="1"/>
    <col min="8981" max="8993" width="21.28515625" style="1" customWidth="1"/>
    <col min="8994" max="9063" width="11" style="1"/>
    <col min="9064" max="9064" width="33.7109375" style="1" bestFit="1" customWidth="1"/>
    <col min="9065" max="9140" width="21.28515625" style="1" customWidth="1"/>
    <col min="9141" max="9141" width="35.85546875" style="1" bestFit="1" customWidth="1"/>
    <col min="9142" max="9177" width="21.28515625" style="1" customWidth="1"/>
    <col min="9178" max="9178" width="7.140625" style="1" customWidth="1"/>
    <col min="9179" max="9235" width="21.28515625" style="1" customWidth="1"/>
    <col min="9236" max="9236" width="29.5703125" style="1" bestFit="1" customWidth="1"/>
    <col min="9237" max="9249" width="21.28515625" style="1" customWidth="1"/>
    <col min="9250" max="9319" width="11" style="1"/>
    <col min="9320" max="9320" width="33.7109375" style="1" bestFit="1" customWidth="1"/>
    <col min="9321" max="9396" width="21.28515625" style="1" customWidth="1"/>
    <col min="9397" max="9397" width="35.85546875" style="1" bestFit="1" customWidth="1"/>
    <col min="9398" max="9433" width="21.28515625" style="1" customWidth="1"/>
    <col min="9434" max="9434" width="7.140625" style="1" customWidth="1"/>
    <col min="9435" max="9491" width="21.28515625" style="1" customWidth="1"/>
    <col min="9492" max="9492" width="29.5703125" style="1" bestFit="1" customWidth="1"/>
    <col min="9493" max="9505" width="21.28515625" style="1" customWidth="1"/>
    <col min="9506" max="9575" width="11" style="1"/>
    <col min="9576" max="9576" width="33.7109375" style="1" bestFit="1" customWidth="1"/>
    <col min="9577" max="9652" width="21.28515625" style="1" customWidth="1"/>
    <col min="9653" max="9653" width="35.85546875" style="1" bestFit="1" customWidth="1"/>
    <col min="9654" max="9689" width="21.28515625" style="1" customWidth="1"/>
    <col min="9690" max="9690" width="7.140625" style="1" customWidth="1"/>
    <col min="9691" max="9747" width="21.28515625" style="1" customWidth="1"/>
    <col min="9748" max="9748" width="29.5703125" style="1" bestFit="1" customWidth="1"/>
    <col min="9749" max="9761" width="21.28515625" style="1" customWidth="1"/>
    <col min="9762" max="9831" width="11" style="1"/>
    <col min="9832" max="9832" width="33.7109375" style="1" bestFit="1" customWidth="1"/>
    <col min="9833" max="9908" width="21.28515625" style="1" customWidth="1"/>
    <col min="9909" max="9909" width="35.85546875" style="1" bestFit="1" customWidth="1"/>
    <col min="9910" max="9945" width="21.28515625" style="1" customWidth="1"/>
    <col min="9946" max="9946" width="7.140625" style="1" customWidth="1"/>
    <col min="9947" max="10003" width="21.28515625" style="1" customWidth="1"/>
    <col min="10004" max="10004" width="29.5703125" style="1" bestFit="1" customWidth="1"/>
    <col min="10005" max="10017" width="21.28515625" style="1" customWidth="1"/>
    <col min="10018" max="10087" width="11" style="1"/>
    <col min="10088" max="10088" width="33.7109375" style="1" bestFit="1" customWidth="1"/>
    <col min="10089" max="10164" width="21.28515625" style="1" customWidth="1"/>
    <col min="10165" max="10165" width="35.85546875" style="1" bestFit="1" customWidth="1"/>
    <col min="10166" max="10201" width="21.28515625" style="1" customWidth="1"/>
    <col min="10202" max="10202" width="7.140625" style="1" customWidth="1"/>
    <col min="10203" max="10259" width="21.28515625" style="1" customWidth="1"/>
    <col min="10260" max="10260" width="29.5703125" style="1" bestFit="1" customWidth="1"/>
    <col min="10261" max="10273" width="21.28515625" style="1" customWidth="1"/>
    <col min="10274" max="10343" width="11" style="1"/>
    <col min="10344" max="10344" width="33.7109375" style="1" bestFit="1" customWidth="1"/>
    <col min="10345" max="10420" width="21.28515625" style="1" customWidth="1"/>
    <col min="10421" max="10421" width="35.85546875" style="1" bestFit="1" customWidth="1"/>
    <col min="10422" max="10457" width="21.28515625" style="1" customWidth="1"/>
    <col min="10458" max="10458" width="7.140625" style="1" customWidth="1"/>
    <col min="10459" max="10515" width="21.28515625" style="1" customWidth="1"/>
    <col min="10516" max="10516" width="29.5703125" style="1" bestFit="1" customWidth="1"/>
    <col min="10517" max="10529" width="21.28515625" style="1" customWidth="1"/>
    <col min="10530" max="10599" width="11" style="1"/>
    <col min="10600" max="10600" width="33.7109375" style="1" bestFit="1" customWidth="1"/>
    <col min="10601" max="10676" width="21.28515625" style="1" customWidth="1"/>
    <col min="10677" max="10677" width="35.85546875" style="1" bestFit="1" customWidth="1"/>
    <col min="10678" max="10713" width="21.28515625" style="1" customWidth="1"/>
    <col min="10714" max="10714" width="7.140625" style="1" customWidth="1"/>
    <col min="10715" max="10771" width="21.28515625" style="1" customWidth="1"/>
    <col min="10772" max="10772" width="29.5703125" style="1" bestFit="1" customWidth="1"/>
    <col min="10773" max="10785" width="21.28515625" style="1" customWidth="1"/>
    <col min="10786" max="10855" width="11" style="1"/>
    <col min="10856" max="10856" width="33.7109375" style="1" bestFit="1" customWidth="1"/>
    <col min="10857" max="10932" width="21.28515625" style="1" customWidth="1"/>
    <col min="10933" max="10933" width="35.85546875" style="1" bestFit="1" customWidth="1"/>
    <col min="10934" max="10969" width="21.28515625" style="1" customWidth="1"/>
    <col min="10970" max="10970" width="7.140625" style="1" customWidth="1"/>
    <col min="10971" max="11027" width="21.28515625" style="1" customWidth="1"/>
    <col min="11028" max="11028" width="29.5703125" style="1" bestFit="1" customWidth="1"/>
    <col min="11029" max="11041" width="21.28515625" style="1" customWidth="1"/>
    <col min="11042" max="11111" width="11" style="1"/>
    <col min="11112" max="11112" width="33.7109375" style="1" bestFit="1" customWidth="1"/>
    <col min="11113" max="11188" width="21.28515625" style="1" customWidth="1"/>
    <col min="11189" max="11189" width="35.85546875" style="1" bestFit="1" customWidth="1"/>
    <col min="11190" max="11225" width="21.28515625" style="1" customWidth="1"/>
    <col min="11226" max="11226" width="7.140625" style="1" customWidth="1"/>
    <col min="11227" max="11283" width="21.28515625" style="1" customWidth="1"/>
    <col min="11284" max="11284" width="29.5703125" style="1" bestFit="1" customWidth="1"/>
    <col min="11285" max="11297" width="21.28515625" style="1" customWidth="1"/>
    <col min="11298" max="11367" width="11" style="1"/>
    <col min="11368" max="11368" width="33.7109375" style="1" bestFit="1" customWidth="1"/>
    <col min="11369" max="11444" width="21.28515625" style="1" customWidth="1"/>
    <col min="11445" max="11445" width="35.85546875" style="1" bestFit="1" customWidth="1"/>
    <col min="11446" max="11481" width="21.28515625" style="1" customWidth="1"/>
    <col min="11482" max="11482" width="7.140625" style="1" customWidth="1"/>
    <col min="11483" max="11539" width="21.28515625" style="1" customWidth="1"/>
    <col min="11540" max="11540" width="29.5703125" style="1" bestFit="1" customWidth="1"/>
    <col min="11541" max="11553" width="21.28515625" style="1" customWidth="1"/>
    <col min="11554" max="11623" width="11" style="1"/>
    <col min="11624" max="11624" width="33.7109375" style="1" bestFit="1" customWidth="1"/>
    <col min="11625" max="11700" width="21.28515625" style="1" customWidth="1"/>
    <col min="11701" max="11701" width="35.85546875" style="1" bestFit="1" customWidth="1"/>
    <col min="11702" max="11737" width="21.28515625" style="1" customWidth="1"/>
    <col min="11738" max="11738" width="7.140625" style="1" customWidth="1"/>
    <col min="11739" max="11795" width="21.28515625" style="1" customWidth="1"/>
    <col min="11796" max="11796" width="29.5703125" style="1" bestFit="1" customWidth="1"/>
    <col min="11797" max="11809" width="21.28515625" style="1" customWidth="1"/>
    <col min="11810" max="11879" width="11" style="1"/>
    <col min="11880" max="11880" width="33.7109375" style="1" bestFit="1" customWidth="1"/>
    <col min="11881" max="11956" width="21.28515625" style="1" customWidth="1"/>
    <col min="11957" max="11957" width="35.85546875" style="1" bestFit="1" customWidth="1"/>
    <col min="11958" max="11993" width="21.28515625" style="1" customWidth="1"/>
    <col min="11994" max="11994" width="7.140625" style="1" customWidth="1"/>
    <col min="11995" max="12051" width="21.28515625" style="1" customWidth="1"/>
    <col min="12052" max="12052" width="29.5703125" style="1" bestFit="1" customWidth="1"/>
    <col min="12053" max="12065" width="21.28515625" style="1" customWidth="1"/>
    <col min="12066" max="12135" width="11" style="1"/>
    <col min="12136" max="12136" width="33.7109375" style="1" bestFit="1" customWidth="1"/>
    <col min="12137" max="12212" width="21.28515625" style="1" customWidth="1"/>
    <col min="12213" max="12213" width="35.85546875" style="1" bestFit="1" customWidth="1"/>
    <col min="12214" max="12249" width="21.28515625" style="1" customWidth="1"/>
    <col min="12250" max="12250" width="7.140625" style="1" customWidth="1"/>
    <col min="12251" max="12307" width="21.28515625" style="1" customWidth="1"/>
    <col min="12308" max="12308" width="29.5703125" style="1" bestFit="1" customWidth="1"/>
    <col min="12309" max="12321" width="21.28515625" style="1" customWidth="1"/>
    <col min="12322" max="12391" width="11" style="1"/>
    <col min="12392" max="12392" width="33.7109375" style="1" bestFit="1" customWidth="1"/>
    <col min="12393" max="12468" width="21.28515625" style="1" customWidth="1"/>
    <col min="12469" max="12469" width="35.85546875" style="1" bestFit="1" customWidth="1"/>
    <col min="12470" max="12505" width="21.28515625" style="1" customWidth="1"/>
    <col min="12506" max="12506" width="7.140625" style="1" customWidth="1"/>
    <col min="12507" max="12563" width="21.28515625" style="1" customWidth="1"/>
    <col min="12564" max="12564" width="29.5703125" style="1" bestFit="1" customWidth="1"/>
    <col min="12565" max="12577" width="21.28515625" style="1" customWidth="1"/>
    <col min="12578" max="12647" width="11" style="1"/>
    <col min="12648" max="12648" width="33.7109375" style="1" bestFit="1" customWidth="1"/>
    <col min="12649" max="12724" width="21.28515625" style="1" customWidth="1"/>
    <col min="12725" max="12725" width="35.85546875" style="1" bestFit="1" customWidth="1"/>
    <col min="12726" max="12761" width="21.28515625" style="1" customWidth="1"/>
    <col min="12762" max="12762" width="7.140625" style="1" customWidth="1"/>
    <col min="12763" max="12819" width="21.28515625" style="1" customWidth="1"/>
    <col min="12820" max="12820" width="29.5703125" style="1" bestFit="1" customWidth="1"/>
    <col min="12821" max="12833" width="21.28515625" style="1" customWidth="1"/>
    <col min="12834" max="12903" width="11" style="1"/>
    <col min="12904" max="12904" width="33.7109375" style="1" bestFit="1" customWidth="1"/>
    <col min="12905" max="12980" width="21.28515625" style="1" customWidth="1"/>
    <col min="12981" max="12981" width="35.85546875" style="1" bestFit="1" customWidth="1"/>
    <col min="12982" max="13017" width="21.28515625" style="1" customWidth="1"/>
    <col min="13018" max="13018" width="7.140625" style="1" customWidth="1"/>
    <col min="13019" max="13075" width="21.28515625" style="1" customWidth="1"/>
    <col min="13076" max="13076" width="29.5703125" style="1" bestFit="1" customWidth="1"/>
    <col min="13077" max="13089" width="21.28515625" style="1" customWidth="1"/>
    <col min="13090" max="13159" width="11" style="1"/>
    <col min="13160" max="13160" width="33.7109375" style="1" bestFit="1" customWidth="1"/>
    <col min="13161" max="13236" width="21.28515625" style="1" customWidth="1"/>
    <col min="13237" max="13237" width="35.85546875" style="1" bestFit="1" customWidth="1"/>
    <col min="13238" max="13273" width="21.28515625" style="1" customWidth="1"/>
    <col min="13274" max="13274" width="7.140625" style="1" customWidth="1"/>
    <col min="13275" max="13331" width="21.28515625" style="1" customWidth="1"/>
    <col min="13332" max="13332" width="29.5703125" style="1" bestFit="1" customWidth="1"/>
    <col min="13333" max="13345" width="21.28515625" style="1" customWidth="1"/>
    <col min="13346" max="13415" width="11" style="1"/>
    <col min="13416" max="13416" width="33.7109375" style="1" bestFit="1" customWidth="1"/>
    <col min="13417" max="13492" width="21.28515625" style="1" customWidth="1"/>
    <col min="13493" max="13493" width="35.85546875" style="1" bestFit="1" customWidth="1"/>
    <col min="13494" max="13529" width="21.28515625" style="1" customWidth="1"/>
    <col min="13530" max="13530" width="7.140625" style="1" customWidth="1"/>
    <col min="13531" max="13587" width="21.28515625" style="1" customWidth="1"/>
    <col min="13588" max="13588" width="29.5703125" style="1" bestFit="1" customWidth="1"/>
    <col min="13589" max="13601" width="21.28515625" style="1" customWidth="1"/>
    <col min="13602" max="13671" width="11" style="1"/>
    <col min="13672" max="13672" width="33.7109375" style="1" bestFit="1" customWidth="1"/>
    <col min="13673" max="13748" width="21.28515625" style="1" customWidth="1"/>
    <col min="13749" max="13749" width="35.85546875" style="1" bestFit="1" customWidth="1"/>
    <col min="13750" max="13785" width="21.28515625" style="1" customWidth="1"/>
    <col min="13786" max="13786" width="7.140625" style="1" customWidth="1"/>
    <col min="13787" max="13843" width="21.28515625" style="1" customWidth="1"/>
    <col min="13844" max="13844" width="29.5703125" style="1" bestFit="1" customWidth="1"/>
    <col min="13845" max="13857" width="21.28515625" style="1" customWidth="1"/>
    <col min="13858" max="13927" width="11" style="1"/>
    <col min="13928" max="13928" width="33.7109375" style="1" bestFit="1" customWidth="1"/>
    <col min="13929" max="14004" width="21.28515625" style="1" customWidth="1"/>
    <col min="14005" max="14005" width="35.85546875" style="1" bestFit="1" customWidth="1"/>
    <col min="14006" max="14041" width="21.28515625" style="1" customWidth="1"/>
    <col min="14042" max="14042" width="7.140625" style="1" customWidth="1"/>
    <col min="14043" max="14099" width="21.28515625" style="1" customWidth="1"/>
    <col min="14100" max="14100" width="29.5703125" style="1" bestFit="1" customWidth="1"/>
    <col min="14101" max="14113" width="21.28515625" style="1" customWidth="1"/>
    <col min="14114" max="14183" width="11" style="1"/>
    <col min="14184" max="14184" width="33.7109375" style="1" bestFit="1" customWidth="1"/>
    <col min="14185" max="14260" width="21.28515625" style="1" customWidth="1"/>
    <col min="14261" max="14261" width="35.85546875" style="1" bestFit="1" customWidth="1"/>
    <col min="14262" max="14297" width="21.28515625" style="1" customWidth="1"/>
    <col min="14298" max="14298" width="7.140625" style="1" customWidth="1"/>
    <col min="14299" max="14355" width="21.28515625" style="1" customWidth="1"/>
    <col min="14356" max="14356" width="29.5703125" style="1" bestFit="1" customWidth="1"/>
    <col min="14357" max="14369" width="21.28515625" style="1" customWidth="1"/>
    <col min="14370" max="14439" width="11" style="1"/>
    <col min="14440" max="14440" width="33.7109375" style="1" bestFit="1" customWidth="1"/>
    <col min="14441" max="14516" width="21.28515625" style="1" customWidth="1"/>
    <col min="14517" max="14517" width="35.85546875" style="1" bestFit="1" customWidth="1"/>
    <col min="14518" max="14553" width="21.28515625" style="1" customWidth="1"/>
    <col min="14554" max="14554" width="7.140625" style="1" customWidth="1"/>
    <col min="14555" max="14611" width="21.28515625" style="1" customWidth="1"/>
    <col min="14612" max="14612" width="29.5703125" style="1" bestFit="1" customWidth="1"/>
    <col min="14613" max="14625" width="21.28515625" style="1" customWidth="1"/>
    <col min="14626" max="14695" width="11" style="1"/>
    <col min="14696" max="14696" width="33.7109375" style="1" bestFit="1" customWidth="1"/>
    <col min="14697" max="14772" width="21.28515625" style="1" customWidth="1"/>
    <col min="14773" max="14773" width="35.85546875" style="1" bestFit="1" customWidth="1"/>
    <col min="14774" max="14809" width="21.28515625" style="1" customWidth="1"/>
    <col min="14810" max="14810" width="7.140625" style="1" customWidth="1"/>
    <col min="14811" max="14867" width="21.28515625" style="1" customWidth="1"/>
    <col min="14868" max="14868" width="29.5703125" style="1" bestFit="1" customWidth="1"/>
    <col min="14869" max="14881" width="21.28515625" style="1" customWidth="1"/>
    <col min="14882" max="14951" width="11" style="1"/>
    <col min="14952" max="14952" width="33.7109375" style="1" bestFit="1" customWidth="1"/>
    <col min="14953" max="15028" width="21.28515625" style="1" customWidth="1"/>
    <col min="15029" max="15029" width="35.85546875" style="1" bestFit="1" customWidth="1"/>
    <col min="15030" max="15065" width="21.28515625" style="1" customWidth="1"/>
    <col min="15066" max="15066" width="7.140625" style="1" customWidth="1"/>
    <col min="15067" max="15123" width="21.28515625" style="1" customWidth="1"/>
    <col min="15124" max="15124" width="29.5703125" style="1" bestFit="1" customWidth="1"/>
    <col min="15125" max="15137" width="21.28515625" style="1" customWidth="1"/>
    <col min="15138" max="15207" width="11" style="1"/>
    <col min="15208" max="15208" width="33.7109375" style="1" bestFit="1" customWidth="1"/>
    <col min="15209" max="15284" width="21.28515625" style="1" customWidth="1"/>
    <col min="15285" max="15285" width="35.85546875" style="1" bestFit="1" customWidth="1"/>
    <col min="15286" max="15321" width="21.28515625" style="1" customWidth="1"/>
    <col min="15322" max="15322" width="7.140625" style="1" customWidth="1"/>
    <col min="15323" max="15379" width="21.28515625" style="1" customWidth="1"/>
    <col min="15380" max="15380" width="29.5703125" style="1" bestFit="1" customWidth="1"/>
    <col min="15381" max="15393" width="21.28515625" style="1" customWidth="1"/>
    <col min="15394" max="15463" width="11" style="1"/>
    <col min="15464" max="15464" width="33.7109375" style="1" bestFit="1" customWidth="1"/>
    <col min="15465" max="15540" width="21.28515625" style="1" customWidth="1"/>
    <col min="15541" max="15541" width="35.85546875" style="1" bestFit="1" customWidth="1"/>
    <col min="15542" max="15577" width="21.28515625" style="1" customWidth="1"/>
    <col min="15578" max="15578" width="7.140625" style="1" customWidth="1"/>
    <col min="15579" max="15635" width="21.28515625" style="1" customWidth="1"/>
    <col min="15636" max="15636" width="29.5703125" style="1" bestFit="1" customWidth="1"/>
    <col min="15637" max="15649" width="21.28515625" style="1" customWidth="1"/>
    <col min="15650" max="15719" width="11" style="1"/>
    <col min="15720" max="15720" width="33.7109375" style="1" bestFit="1" customWidth="1"/>
    <col min="15721" max="15796" width="21.28515625" style="1" customWidth="1"/>
    <col min="15797" max="15797" width="35.85546875" style="1" bestFit="1" customWidth="1"/>
    <col min="15798" max="15833" width="21.28515625" style="1" customWidth="1"/>
    <col min="15834" max="15834" width="7.140625" style="1" customWidth="1"/>
    <col min="15835" max="15891" width="21.28515625" style="1" customWidth="1"/>
    <col min="15892" max="15892" width="29.5703125" style="1" bestFit="1" customWidth="1"/>
    <col min="15893" max="15905" width="21.28515625" style="1" customWidth="1"/>
    <col min="15906" max="15975" width="11" style="1"/>
    <col min="15976" max="15976" width="33.7109375" style="1" bestFit="1" customWidth="1"/>
    <col min="15977" max="16052" width="21.28515625" style="1" customWidth="1"/>
    <col min="16053" max="16053" width="35.85546875" style="1" bestFit="1" customWidth="1"/>
    <col min="16054" max="16089" width="21.28515625" style="1" customWidth="1"/>
    <col min="16090" max="16090" width="7.140625" style="1" customWidth="1"/>
    <col min="16091" max="16147" width="21.28515625" style="1" customWidth="1"/>
    <col min="16148" max="16148" width="29.5703125" style="1" bestFit="1" customWidth="1"/>
    <col min="16149" max="16161" width="21.28515625" style="1" customWidth="1"/>
    <col min="16162" max="16384" width="11" style="1"/>
  </cols>
  <sheetData>
    <row r="1" spans="1:53" ht="33.75" x14ac:dyDescent="0.2">
      <c r="A1" s="61" t="s">
        <v>0</v>
      </c>
      <c r="B1" s="61"/>
      <c r="D1" s="2" t="s">
        <v>1</v>
      </c>
      <c r="E1" s="2"/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100</v>
      </c>
      <c r="P1" s="3"/>
      <c r="Q1" s="3">
        <v>101</v>
      </c>
      <c r="R1" s="3"/>
      <c r="S1" s="3">
        <v>102</v>
      </c>
      <c r="T1" s="3"/>
      <c r="U1" s="3">
        <v>103</v>
      </c>
      <c r="V1" s="3"/>
      <c r="W1" s="3">
        <v>104</v>
      </c>
      <c r="X1" s="3"/>
      <c r="Y1" s="3">
        <v>105</v>
      </c>
      <c r="Z1" s="3"/>
      <c r="AA1" s="3">
        <v>106</v>
      </c>
      <c r="AB1" s="3"/>
      <c r="AC1" s="3">
        <v>107</v>
      </c>
      <c r="AD1" s="3"/>
      <c r="AE1" s="3">
        <v>108</v>
      </c>
      <c r="AF1" s="76"/>
      <c r="AG1" s="4"/>
      <c r="AH1" s="5"/>
      <c r="AI1" s="5"/>
      <c r="AJ1" s="5"/>
      <c r="AK1" s="5"/>
      <c r="AL1" s="5"/>
      <c r="AM1" s="5"/>
      <c r="AN1" s="5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spans="1:53" s="7" customFormat="1" ht="33.75" x14ac:dyDescent="0.25">
      <c r="A2" s="61"/>
      <c r="B2" s="61"/>
      <c r="D2" s="8"/>
      <c r="E2" s="67"/>
      <c r="F2" s="64" t="s">
        <v>2</v>
      </c>
      <c r="G2" s="62"/>
      <c r="H2" s="62"/>
      <c r="I2" s="62"/>
      <c r="J2" s="62"/>
      <c r="K2" s="62"/>
      <c r="L2" s="62"/>
      <c r="M2" s="62"/>
      <c r="N2" s="63"/>
      <c r="O2" s="65" t="s">
        <v>3</v>
      </c>
      <c r="P2" s="64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3"/>
      <c r="AF2" s="77"/>
      <c r="AG2" s="9"/>
      <c r="AH2" s="10"/>
      <c r="AI2" s="10"/>
      <c r="AJ2" s="10"/>
      <c r="AK2" s="10"/>
      <c r="AL2" s="10"/>
      <c r="AM2" s="10"/>
      <c r="AN2" s="10"/>
    </row>
    <row r="3" spans="1:53" ht="14.25" x14ac:dyDescent="0.2">
      <c r="A3" s="11" t="s">
        <v>4</v>
      </c>
      <c r="D3" s="12"/>
      <c r="E3" s="68"/>
      <c r="F3" s="13"/>
      <c r="G3" s="13"/>
      <c r="H3" s="13"/>
      <c r="I3" s="13"/>
      <c r="J3" s="13"/>
      <c r="K3" s="13"/>
      <c r="L3" s="13"/>
      <c r="M3" s="13"/>
      <c r="N3" s="14"/>
      <c r="O3" s="15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4"/>
    </row>
    <row r="4" spans="1:53" x14ac:dyDescent="0.2">
      <c r="A4" s="18" t="s">
        <v>5</v>
      </c>
      <c r="D4" s="12"/>
      <c r="E4" s="68"/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4" t="s">
        <v>14</v>
      </c>
      <c r="O4" s="15" t="s">
        <v>6</v>
      </c>
      <c r="P4" s="13"/>
      <c r="Q4" s="13" t="s">
        <v>7</v>
      </c>
      <c r="R4" s="13"/>
      <c r="S4" s="13" t="s">
        <v>8</v>
      </c>
      <c r="T4" s="13"/>
      <c r="U4" s="13" t="s">
        <v>9</v>
      </c>
      <c r="V4" s="13"/>
      <c r="W4" s="13" t="s">
        <v>10</v>
      </c>
      <c r="X4" s="13"/>
      <c r="Y4" s="13" t="s">
        <v>11</v>
      </c>
      <c r="Z4" s="13"/>
      <c r="AA4" s="13" t="s">
        <v>12</v>
      </c>
      <c r="AB4" s="13"/>
      <c r="AC4" s="13" t="s">
        <v>13</v>
      </c>
      <c r="AD4" s="13"/>
      <c r="AE4" s="14" t="s">
        <v>14</v>
      </c>
    </row>
    <row r="5" spans="1:53" ht="13.5" thickBot="1" x14ac:dyDescent="0.25">
      <c r="A5" s="19"/>
      <c r="B5" s="20" t="s">
        <v>15</v>
      </c>
      <c r="C5" s="20" t="s">
        <v>16</v>
      </c>
      <c r="D5" s="21"/>
      <c r="E5" s="69"/>
      <c r="F5" s="22"/>
      <c r="G5" s="22"/>
      <c r="H5" s="22"/>
      <c r="I5" s="22"/>
      <c r="J5" s="22"/>
      <c r="K5" s="22"/>
      <c r="L5" s="22"/>
      <c r="M5" s="22"/>
      <c r="N5" s="23"/>
      <c r="O5" s="24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3"/>
    </row>
    <row r="6" spans="1:53" x14ac:dyDescent="0.2">
      <c r="A6" s="25" t="s">
        <v>17</v>
      </c>
      <c r="B6" s="26" t="s">
        <v>18</v>
      </c>
      <c r="C6" s="27" t="s">
        <v>19</v>
      </c>
      <c r="D6" s="28" t="s">
        <v>20</v>
      </c>
      <c r="E6" s="28" t="str">
        <f>VLOOKUP(D6,Sheet2!A$1:B$353,2,FALSE)</f>
        <v>Large Urban</v>
      </c>
      <c r="F6" s="29">
        <v>2676</v>
      </c>
      <c r="G6" s="29">
        <v>4924</v>
      </c>
      <c r="H6" s="29">
        <v>11276</v>
      </c>
      <c r="I6" s="29">
        <v>6067</v>
      </c>
      <c r="J6" s="29">
        <v>1877</v>
      </c>
      <c r="K6" s="29">
        <v>698</v>
      </c>
      <c r="L6" s="29">
        <v>304</v>
      </c>
      <c r="M6" s="29">
        <v>10</v>
      </c>
      <c r="N6" s="30">
        <v>27832</v>
      </c>
      <c r="O6" s="31">
        <v>19</v>
      </c>
      <c r="P6" s="66"/>
      <c r="Q6" s="29">
        <v>28</v>
      </c>
      <c r="R6" s="66"/>
      <c r="S6" s="29">
        <v>85</v>
      </c>
      <c r="T6" s="66"/>
      <c r="U6" s="29">
        <v>49</v>
      </c>
      <c r="V6" s="66"/>
      <c r="W6" s="29">
        <v>13</v>
      </c>
      <c r="X6" s="66"/>
      <c r="Y6" s="29">
        <v>6</v>
      </c>
      <c r="Z6" s="66"/>
      <c r="AA6" s="29">
        <v>4</v>
      </c>
      <c r="AB6" s="66"/>
      <c r="AC6" s="29">
        <v>0</v>
      </c>
      <c r="AD6" s="66"/>
      <c r="AE6" s="30">
        <v>204</v>
      </c>
      <c r="AF6" s="79">
        <f>AE6/N6</f>
        <v>7.3296924403564246E-3</v>
      </c>
      <c r="AG6" s="32">
        <f>1+SUMPRODUCT((E$6:E$331=E6)*(AF$6:AF$331&gt;AF6))</f>
        <v>14</v>
      </c>
      <c r="AH6" s="33"/>
      <c r="AI6" s="33"/>
      <c r="AJ6" s="33"/>
      <c r="AK6" s="33"/>
      <c r="AL6" s="33"/>
      <c r="AM6" s="33"/>
      <c r="AN6" s="33"/>
      <c r="AO6" s="34"/>
      <c r="AP6" s="34"/>
      <c r="AQ6" s="34"/>
      <c r="AR6" s="34"/>
      <c r="AS6" s="34"/>
      <c r="AT6" s="34"/>
      <c r="AU6" s="34"/>
    </row>
    <row r="7" spans="1:53" x14ac:dyDescent="0.2">
      <c r="A7" s="25" t="s">
        <v>21</v>
      </c>
      <c r="B7" s="26" t="s">
        <v>18</v>
      </c>
      <c r="C7" s="27" t="s">
        <v>22</v>
      </c>
      <c r="D7" s="28" t="s">
        <v>23</v>
      </c>
      <c r="E7" s="28" t="str">
        <f>VLOOKUP(D7,Sheet2!A$1:B$353,2,FALSE)</f>
        <v>Rural 80</v>
      </c>
      <c r="F7" s="29">
        <v>21985</v>
      </c>
      <c r="G7" s="29">
        <v>7297</v>
      </c>
      <c r="H7" s="29">
        <v>6808</v>
      </c>
      <c r="I7" s="29">
        <v>4993</v>
      </c>
      <c r="J7" s="29">
        <v>2754</v>
      </c>
      <c r="K7" s="29">
        <v>1053</v>
      </c>
      <c r="L7" s="29">
        <v>467</v>
      </c>
      <c r="M7" s="29">
        <v>27</v>
      </c>
      <c r="N7" s="30">
        <v>45384</v>
      </c>
      <c r="O7" s="31">
        <v>352</v>
      </c>
      <c r="P7" s="66"/>
      <c r="Q7" s="29">
        <v>183</v>
      </c>
      <c r="R7" s="66"/>
      <c r="S7" s="29">
        <v>270</v>
      </c>
      <c r="T7" s="66"/>
      <c r="U7" s="29">
        <v>238</v>
      </c>
      <c r="V7" s="66"/>
      <c r="W7" s="29">
        <v>117</v>
      </c>
      <c r="X7" s="66"/>
      <c r="Y7" s="29">
        <v>57</v>
      </c>
      <c r="Z7" s="66"/>
      <c r="AA7" s="29">
        <v>34</v>
      </c>
      <c r="AB7" s="66"/>
      <c r="AC7" s="29">
        <v>1</v>
      </c>
      <c r="AD7" s="66"/>
      <c r="AE7" s="30">
        <v>1252</v>
      </c>
      <c r="AF7" s="79">
        <f t="shared" ref="AF7:AF70" si="0">AE7/N7</f>
        <v>2.7586814736471003E-2</v>
      </c>
      <c r="AG7" s="32">
        <f t="shared" ref="AG7:AG70" si="1">1+SUMPRODUCT((E$6:E$331=E7)*(AF$6:AF$331&gt;AF7))</f>
        <v>18</v>
      </c>
      <c r="AH7" s="33"/>
      <c r="AI7" s="33"/>
      <c r="AJ7" s="33"/>
      <c r="AK7" s="33"/>
      <c r="AL7" s="33"/>
      <c r="AM7" s="33"/>
      <c r="AN7" s="33"/>
      <c r="AO7" s="34"/>
      <c r="AP7" s="34"/>
      <c r="AQ7" s="34"/>
      <c r="AR7" s="34"/>
      <c r="AS7" s="34"/>
      <c r="AT7" s="34"/>
      <c r="AU7" s="34"/>
    </row>
    <row r="8" spans="1:53" x14ac:dyDescent="0.2">
      <c r="A8" s="25" t="s">
        <v>24</v>
      </c>
      <c r="B8" s="26" t="s">
        <v>18</v>
      </c>
      <c r="C8" s="27" t="s">
        <v>25</v>
      </c>
      <c r="D8" s="28" t="s">
        <v>26</v>
      </c>
      <c r="E8" s="28" t="str">
        <f>VLOOKUP(D8,Sheet2!A$1:B$353,2,FALSE)</f>
        <v>Significant Rural</v>
      </c>
      <c r="F8" s="29">
        <v>21654</v>
      </c>
      <c r="G8" s="29">
        <v>11519</v>
      </c>
      <c r="H8" s="29">
        <v>9973</v>
      </c>
      <c r="I8" s="29">
        <v>5937</v>
      </c>
      <c r="J8" s="29">
        <v>2915</v>
      </c>
      <c r="K8" s="29">
        <v>1530</v>
      </c>
      <c r="L8" s="29">
        <v>1338</v>
      </c>
      <c r="M8" s="29">
        <v>120</v>
      </c>
      <c r="N8" s="30">
        <v>54986</v>
      </c>
      <c r="O8" s="31">
        <v>102</v>
      </c>
      <c r="P8" s="66"/>
      <c r="Q8" s="29">
        <v>60</v>
      </c>
      <c r="R8" s="66"/>
      <c r="S8" s="29">
        <v>67</v>
      </c>
      <c r="T8" s="66"/>
      <c r="U8" s="29">
        <v>24</v>
      </c>
      <c r="V8" s="66"/>
      <c r="W8" s="29">
        <v>9</v>
      </c>
      <c r="X8" s="66"/>
      <c r="Y8" s="29">
        <v>10</v>
      </c>
      <c r="Z8" s="66"/>
      <c r="AA8" s="29">
        <v>13</v>
      </c>
      <c r="AB8" s="66"/>
      <c r="AC8" s="29">
        <v>1</v>
      </c>
      <c r="AD8" s="66"/>
      <c r="AE8" s="30">
        <v>286</v>
      </c>
      <c r="AF8" s="79">
        <f t="shared" si="0"/>
        <v>5.201323973375041E-3</v>
      </c>
      <c r="AG8" s="32">
        <f t="shared" si="1"/>
        <v>30</v>
      </c>
      <c r="AH8" s="33"/>
      <c r="AI8" s="33"/>
      <c r="AJ8" s="33"/>
      <c r="AK8" s="33"/>
      <c r="AL8" s="33"/>
      <c r="AM8" s="33"/>
      <c r="AN8" s="33"/>
      <c r="AO8" s="34"/>
      <c r="AP8" s="34"/>
      <c r="AQ8" s="34"/>
      <c r="AR8" s="34"/>
      <c r="AS8" s="34"/>
      <c r="AT8" s="34"/>
      <c r="AU8" s="34"/>
    </row>
    <row r="9" spans="1:53" x14ac:dyDescent="0.2">
      <c r="A9" s="25" t="s">
        <v>27</v>
      </c>
      <c r="B9" s="26" t="s">
        <v>18</v>
      </c>
      <c r="C9" s="27" t="s">
        <v>19</v>
      </c>
      <c r="D9" s="28" t="s">
        <v>28</v>
      </c>
      <c r="E9" s="28" t="str">
        <f>VLOOKUP(D9,Sheet2!A$1:B$353,2,FALSE)</f>
        <v>Large Urban</v>
      </c>
      <c r="F9" s="29">
        <v>7613</v>
      </c>
      <c r="G9" s="29">
        <v>12150</v>
      </c>
      <c r="H9" s="29">
        <v>18877</v>
      </c>
      <c r="I9" s="29">
        <v>14474</v>
      </c>
      <c r="J9" s="29">
        <v>9870</v>
      </c>
      <c r="K9" s="29">
        <v>5480</v>
      </c>
      <c r="L9" s="29">
        <v>2625</v>
      </c>
      <c r="M9" s="29">
        <v>270</v>
      </c>
      <c r="N9" s="30">
        <v>71359</v>
      </c>
      <c r="O9" s="31">
        <v>146</v>
      </c>
      <c r="P9" s="66"/>
      <c r="Q9" s="29">
        <v>180</v>
      </c>
      <c r="R9" s="66"/>
      <c r="S9" s="29">
        <v>400</v>
      </c>
      <c r="T9" s="66"/>
      <c r="U9" s="29">
        <v>370</v>
      </c>
      <c r="V9" s="66"/>
      <c r="W9" s="29">
        <v>227</v>
      </c>
      <c r="X9" s="66"/>
      <c r="Y9" s="29">
        <v>146</v>
      </c>
      <c r="Z9" s="66"/>
      <c r="AA9" s="29">
        <v>122</v>
      </c>
      <c r="AB9" s="66"/>
      <c r="AC9" s="29">
        <v>21</v>
      </c>
      <c r="AD9" s="66"/>
      <c r="AE9" s="30">
        <v>1612</v>
      </c>
      <c r="AF9" s="79">
        <f t="shared" si="0"/>
        <v>2.2590002662593367E-2</v>
      </c>
      <c r="AG9" s="32">
        <f t="shared" si="1"/>
        <v>4</v>
      </c>
      <c r="AH9" s="33"/>
      <c r="AI9" s="33"/>
      <c r="AJ9" s="33"/>
      <c r="AK9" s="33"/>
      <c r="AL9" s="33"/>
      <c r="AM9" s="33"/>
      <c r="AN9" s="33"/>
      <c r="AO9" s="34"/>
      <c r="AP9" s="34"/>
      <c r="AQ9" s="34"/>
      <c r="AR9" s="34"/>
      <c r="AS9" s="34"/>
      <c r="AT9" s="34"/>
      <c r="AU9" s="34"/>
    </row>
    <row r="10" spans="1:53" x14ac:dyDescent="0.2">
      <c r="A10" s="25" t="s">
        <v>29</v>
      </c>
      <c r="B10" s="26" t="s">
        <v>18</v>
      </c>
      <c r="C10" s="27" t="s">
        <v>25</v>
      </c>
      <c r="D10" s="28" t="s">
        <v>30</v>
      </c>
      <c r="E10" s="28" t="str">
        <f>VLOOKUP(D10,Sheet2!A$1:B$353,2,FALSE)</f>
        <v>Other Urban</v>
      </c>
      <c r="F10" s="29">
        <v>29071</v>
      </c>
      <c r="G10" s="29">
        <v>10559</v>
      </c>
      <c r="H10" s="29">
        <v>8168</v>
      </c>
      <c r="I10" s="29">
        <v>3529</v>
      </c>
      <c r="J10" s="29">
        <v>1152</v>
      </c>
      <c r="K10" s="29">
        <v>405</v>
      </c>
      <c r="L10" s="29">
        <v>123</v>
      </c>
      <c r="M10" s="29">
        <v>23</v>
      </c>
      <c r="N10" s="30">
        <v>53030</v>
      </c>
      <c r="O10" s="31">
        <v>87</v>
      </c>
      <c r="P10" s="66"/>
      <c r="Q10" s="29">
        <v>26</v>
      </c>
      <c r="R10" s="66"/>
      <c r="S10" s="29">
        <v>14</v>
      </c>
      <c r="T10" s="66"/>
      <c r="U10" s="29">
        <v>11</v>
      </c>
      <c r="V10" s="66"/>
      <c r="W10" s="29">
        <v>6</v>
      </c>
      <c r="X10" s="66"/>
      <c r="Y10" s="29">
        <v>2</v>
      </c>
      <c r="Z10" s="66"/>
      <c r="AA10" s="29">
        <v>0</v>
      </c>
      <c r="AB10" s="66"/>
      <c r="AC10" s="29">
        <v>0</v>
      </c>
      <c r="AD10" s="66"/>
      <c r="AE10" s="30">
        <v>146</v>
      </c>
      <c r="AF10" s="79">
        <f t="shared" si="0"/>
        <v>2.7531585894776541E-3</v>
      </c>
      <c r="AG10" s="32">
        <f t="shared" si="1"/>
        <v>43</v>
      </c>
      <c r="AH10" s="33"/>
      <c r="AI10" s="33"/>
      <c r="AJ10" s="33"/>
      <c r="AK10" s="33"/>
      <c r="AL10" s="33"/>
      <c r="AM10" s="33"/>
      <c r="AN10" s="33"/>
      <c r="AO10" s="34"/>
      <c r="AP10" s="34"/>
      <c r="AQ10" s="34"/>
      <c r="AR10" s="34"/>
      <c r="AS10" s="34"/>
      <c r="AT10" s="34"/>
      <c r="AU10" s="34"/>
    </row>
    <row r="11" spans="1:53" x14ac:dyDescent="0.2">
      <c r="A11" s="25" t="s">
        <v>31</v>
      </c>
      <c r="B11" s="26" t="s">
        <v>18</v>
      </c>
      <c r="C11" s="27" t="s">
        <v>19</v>
      </c>
      <c r="D11" s="28" t="s">
        <v>32</v>
      </c>
      <c r="E11" s="28" t="str">
        <f>VLOOKUP(D11,Sheet2!A$1:B$353,2,FALSE)</f>
        <v>Significant Rural</v>
      </c>
      <c r="F11" s="29">
        <v>3894</v>
      </c>
      <c r="G11" s="29">
        <v>11937</v>
      </c>
      <c r="H11" s="29">
        <v>12254</v>
      </c>
      <c r="I11" s="29">
        <v>8353</v>
      </c>
      <c r="J11" s="29">
        <v>6308</v>
      </c>
      <c r="K11" s="29">
        <v>5048</v>
      </c>
      <c r="L11" s="29">
        <v>3017</v>
      </c>
      <c r="M11" s="29">
        <v>189</v>
      </c>
      <c r="N11" s="30">
        <v>51000</v>
      </c>
      <c r="O11" s="31">
        <v>44</v>
      </c>
      <c r="P11" s="66"/>
      <c r="Q11" s="29">
        <v>42</v>
      </c>
      <c r="R11" s="66"/>
      <c r="S11" s="29">
        <v>60</v>
      </c>
      <c r="T11" s="66"/>
      <c r="U11" s="29">
        <v>46</v>
      </c>
      <c r="V11" s="66"/>
      <c r="W11" s="29">
        <v>44</v>
      </c>
      <c r="X11" s="66"/>
      <c r="Y11" s="29">
        <v>37</v>
      </c>
      <c r="Z11" s="66"/>
      <c r="AA11" s="29">
        <v>44</v>
      </c>
      <c r="AB11" s="66"/>
      <c r="AC11" s="29">
        <v>7</v>
      </c>
      <c r="AD11" s="66"/>
      <c r="AE11" s="30">
        <v>324</v>
      </c>
      <c r="AF11" s="79">
        <f t="shared" si="0"/>
        <v>6.3529411764705881E-3</v>
      </c>
      <c r="AG11" s="32">
        <f t="shared" si="1"/>
        <v>23</v>
      </c>
      <c r="AH11" s="33"/>
      <c r="AI11" s="33"/>
      <c r="AJ11" s="33"/>
      <c r="AK11" s="33"/>
      <c r="AL11" s="33"/>
      <c r="AM11" s="33"/>
      <c r="AN11" s="33"/>
      <c r="AO11" s="34"/>
      <c r="AP11" s="34"/>
      <c r="AQ11" s="34"/>
      <c r="AR11" s="34"/>
      <c r="AS11" s="34"/>
      <c r="AT11" s="34"/>
      <c r="AU11" s="34"/>
    </row>
    <row r="12" spans="1:53" x14ac:dyDescent="0.2">
      <c r="A12" s="25" t="s">
        <v>33</v>
      </c>
      <c r="B12" s="26" t="s">
        <v>18</v>
      </c>
      <c r="C12" s="27" t="s">
        <v>19</v>
      </c>
      <c r="D12" s="28" t="s">
        <v>34</v>
      </c>
      <c r="E12" s="28" t="str">
        <f>VLOOKUP(D12,Sheet2!A$1:B$353,2,FALSE)</f>
        <v>Rural 50</v>
      </c>
      <c r="F12" s="29">
        <v>3108</v>
      </c>
      <c r="G12" s="29">
        <v>12133</v>
      </c>
      <c r="H12" s="29">
        <v>21342</v>
      </c>
      <c r="I12" s="29">
        <v>12689</v>
      </c>
      <c r="J12" s="29">
        <v>10480</v>
      </c>
      <c r="K12" s="29">
        <v>7489</v>
      </c>
      <c r="L12" s="29">
        <v>5844</v>
      </c>
      <c r="M12" s="29">
        <v>382</v>
      </c>
      <c r="N12" s="30">
        <v>73467</v>
      </c>
      <c r="O12" s="31">
        <v>39</v>
      </c>
      <c r="P12" s="66"/>
      <c r="Q12" s="29">
        <v>50</v>
      </c>
      <c r="R12" s="66"/>
      <c r="S12" s="29">
        <v>70</v>
      </c>
      <c r="T12" s="66"/>
      <c r="U12" s="29">
        <v>51</v>
      </c>
      <c r="V12" s="66"/>
      <c r="W12" s="29">
        <v>44</v>
      </c>
      <c r="X12" s="66"/>
      <c r="Y12" s="29">
        <v>30</v>
      </c>
      <c r="Z12" s="66"/>
      <c r="AA12" s="29">
        <v>53</v>
      </c>
      <c r="AB12" s="66"/>
      <c r="AC12" s="29">
        <v>8</v>
      </c>
      <c r="AD12" s="66"/>
      <c r="AE12" s="30">
        <v>345</v>
      </c>
      <c r="AF12" s="79">
        <f t="shared" si="0"/>
        <v>4.6959859528768015E-3</v>
      </c>
      <c r="AG12" s="32">
        <f t="shared" si="1"/>
        <v>39</v>
      </c>
      <c r="AH12" s="33"/>
      <c r="AI12" s="33"/>
      <c r="AJ12" s="33"/>
      <c r="AK12" s="33"/>
      <c r="AL12" s="33"/>
      <c r="AM12" s="33"/>
      <c r="AN12" s="33"/>
      <c r="AO12" s="34"/>
      <c r="AP12" s="34"/>
      <c r="AQ12" s="34"/>
      <c r="AR12" s="34"/>
      <c r="AS12" s="34"/>
      <c r="AT12" s="34"/>
      <c r="AU12" s="34"/>
    </row>
    <row r="13" spans="1:53" x14ac:dyDescent="0.2">
      <c r="A13" s="25" t="s">
        <v>35</v>
      </c>
      <c r="B13" s="26" t="s">
        <v>18</v>
      </c>
      <c r="C13" s="27" t="s">
        <v>10</v>
      </c>
      <c r="D13" s="28" t="s">
        <v>36</v>
      </c>
      <c r="E13" s="28" t="str">
        <f>VLOOKUP(D13,Sheet2!A$1:B$353,2,FALSE)</f>
        <v>Rural 80</v>
      </c>
      <c r="F13" s="29">
        <v>4588</v>
      </c>
      <c r="G13" s="29">
        <v>11550</v>
      </c>
      <c r="H13" s="29">
        <v>7953</v>
      </c>
      <c r="I13" s="29">
        <v>6985</v>
      </c>
      <c r="J13" s="29">
        <v>4071</v>
      </c>
      <c r="K13" s="29">
        <v>2165</v>
      </c>
      <c r="L13" s="29">
        <v>1602</v>
      </c>
      <c r="M13" s="29">
        <v>182</v>
      </c>
      <c r="N13" s="30">
        <v>39096</v>
      </c>
      <c r="O13" s="31">
        <v>68</v>
      </c>
      <c r="P13" s="66"/>
      <c r="Q13" s="29">
        <v>73</v>
      </c>
      <c r="R13" s="66"/>
      <c r="S13" s="29">
        <v>85</v>
      </c>
      <c r="T13" s="66"/>
      <c r="U13" s="29">
        <v>78</v>
      </c>
      <c r="V13" s="66"/>
      <c r="W13" s="29">
        <v>53</v>
      </c>
      <c r="X13" s="66"/>
      <c r="Y13" s="29">
        <v>51</v>
      </c>
      <c r="Z13" s="66"/>
      <c r="AA13" s="29">
        <v>55</v>
      </c>
      <c r="AB13" s="66"/>
      <c r="AC13" s="29">
        <v>13</v>
      </c>
      <c r="AD13" s="66"/>
      <c r="AE13" s="30">
        <v>476</v>
      </c>
      <c r="AF13" s="79">
        <f t="shared" si="0"/>
        <v>1.2175158583998364E-2</v>
      </c>
      <c r="AG13" s="32">
        <f t="shared" si="1"/>
        <v>28</v>
      </c>
      <c r="AH13" s="33"/>
      <c r="AI13" s="33"/>
      <c r="AJ13" s="33"/>
      <c r="AK13" s="33"/>
      <c r="AL13" s="33"/>
      <c r="AM13" s="33"/>
      <c r="AN13" s="33"/>
      <c r="AO13" s="34"/>
      <c r="AP13" s="34"/>
      <c r="AQ13" s="34"/>
      <c r="AR13" s="34"/>
      <c r="AS13" s="34"/>
      <c r="AT13" s="34"/>
      <c r="AU13" s="34"/>
    </row>
    <row r="14" spans="1:53" x14ac:dyDescent="0.2">
      <c r="A14" s="25" t="s">
        <v>37</v>
      </c>
      <c r="B14" s="26" t="s">
        <v>38</v>
      </c>
      <c r="C14" s="27" t="s">
        <v>39</v>
      </c>
      <c r="D14" s="28" t="s">
        <v>628</v>
      </c>
      <c r="E14" s="28" t="str">
        <f>VLOOKUP(D14,Sheet2!A$1:B$353,2,FALSE)</f>
        <v>Major Urban</v>
      </c>
      <c r="F14" s="29">
        <v>7164</v>
      </c>
      <c r="G14" s="29">
        <v>10844</v>
      </c>
      <c r="H14" s="29">
        <v>43437</v>
      </c>
      <c r="I14" s="29">
        <v>8488</v>
      </c>
      <c r="J14" s="29">
        <v>1703</v>
      </c>
      <c r="K14" s="29">
        <v>330</v>
      </c>
      <c r="L14" s="29">
        <v>44</v>
      </c>
      <c r="M14" s="29">
        <v>18</v>
      </c>
      <c r="N14" s="30">
        <v>72028</v>
      </c>
      <c r="O14" s="31">
        <v>20</v>
      </c>
      <c r="P14" s="66"/>
      <c r="Q14" s="29">
        <v>33</v>
      </c>
      <c r="R14" s="66"/>
      <c r="S14" s="29">
        <v>103</v>
      </c>
      <c r="T14" s="66"/>
      <c r="U14" s="29">
        <v>19</v>
      </c>
      <c r="V14" s="66"/>
      <c r="W14" s="29">
        <v>5</v>
      </c>
      <c r="X14" s="66"/>
      <c r="Y14" s="29">
        <v>1</v>
      </c>
      <c r="Z14" s="66"/>
      <c r="AA14" s="29">
        <v>0</v>
      </c>
      <c r="AB14" s="66"/>
      <c r="AC14" s="29">
        <v>0</v>
      </c>
      <c r="AD14" s="66"/>
      <c r="AE14" s="30">
        <v>181</v>
      </c>
      <c r="AF14" s="79">
        <f t="shared" si="0"/>
        <v>2.5129116454712056E-3</v>
      </c>
      <c r="AG14" s="32">
        <f t="shared" si="1"/>
        <v>56</v>
      </c>
      <c r="AH14" s="33"/>
      <c r="AI14" s="33"/>
      <c r="AJ14" s="33"/>
      <c r="AK14" s="33"/>
      <c r="AL14" s="33"/>
      <c r="AM14" s="33"/>
      <c r="AN14" s="33"/>
      <c r="AO14" s="34"/>
      <c r="AP14" s="34"/>
      <c r="AQ14" s="34"/>
      <c r="AR14" s="34"/>
      <c r="AS14" s="34"/>
      <c r="AT14" s="34"/>
      <c r="AU14" s="34"/>
    </row>
    <row r="15" spans="1:53" x14ac:dyDescent="0.2">
      <c r="A15" s="25" t="s">
        <v>40</v>
      </c>
      <c r="B15" s="26" t="s">
        <v>38</v>
      </c>
      <c r="C15" s="27" t="s">
        <v>39</v>
      </c>
      <c r="D15" s="28" t="s">
        <v>41</v>
      </c>
      <c r="E15" s="28" t="str">
        <f>VLOOKUP(D15,Sheet2!A$1:B$353,2,FALSE)</f>
        <v>Major Urban</v>
      </c>
      <c r="F15" s="29">
        <v>2686</v>
      </c>
      <c r="G15" s="29">
        <v>9723</v>
      </c>
      <c r="H15" s="29">
        <v>27455</v>
      </c>
      <c r="I15" s="29">
        <v>32367</v>
      </c>
      <c r="J15" s="29">
        <v>29968</v>
      </c>
      <c r="K15" s="29">
        <v>18990</v>
      </c>
      <c r="L15" s="29">
        <v>15647</v>
      </c>
      <c r="M15" s="29">
        <v>3992</v>
      </c>
      <c r="N15" s="30">
        <v>140828</v>
      </c>
      <c r="O15" s="31">
        <v>101</v>
      </c>
      <c r="P15" s="66"/>
      <c r="Q15" s="29">
        <v>214</v>
      </c>
      <c r="R15" s="66"/>
      <c r="S15" s="29">
        <v>592</v>
      </c>
      <c r="T15" s="66"/>
      <c r="U15" s="29">
        <v>648</v>
      </c>
      <c r="V15" s="66"/>
      <c r="W15" s="29">
        <v>450</v>
      </c>
      <c r="X15" s="66"/>
      <c r="Y15" s="29">
        <v>318</v>
      </c>
      <c r="Z15" s="66"/>
      <c r="AA15" s="29">
        <v>249</v>
      </c>
      <c r="AB15" s="66"/>
      <c r="AC15" s="29">
        <v>106</v>
      </c>
      <c r="AD15" s="66"/>
      <c r="AE15" s="30">
        <v>2678</v>
      </c>
      <c r="AF15" s="79">
        <f t="shared" si="0"/>
        <v>1.901610475189593E-2</v>
      </c>
      <c r="AG15" s="32">
        <f t="shared" si="1"/>
        <v>8</v>
      </c>
      <c r="AH15" s="33"/>
      <c r="AI15" s="33"/>
      <c r="AJ15" s="33"/>
      <c r="AK15" s="33"/>
      <c r="AL15" s="33"/>
      <c r="AM15" s="33"/>
      <c r="AN15" s="33"/>
      <c r="AO15" s="34"/>
      <c r="AP15" s="34"/>
      <c r="AQ15" s="34"/>
      <c r="AR15" s="34"/>
      <c r="AS15" s="34"/>
      <c r="AT15" s="34"/>
      <c r="AU15" s="34"/>
    </row>
    <row r="16" spans="1:53" x14ac:dyDescent="0.2">
      <c r="A16" s="25" t="s">
        <v>42</v>
      </c>
      <c r="B16" s="26" t="s">
        <v>43</v>
      </c>
      <c r="C16" s="27" t="s">
        <v>44</v>
      </c>
      <c r="D16" s="28" t="s">
        <v>45</v>
      </c>
      <c r="E16" s="28" t="str">
        <f>VLOOKUP(D16,Sheet2!A$1:B$353,2,FALSE)</f>
        <v>Other Urban</v>
      </c>
      <c r="F16" s="29">
        <v>63776</v>
      </c>
      <c r="G16" s="29">
        <v>16872</v>
      </c>
      <c r="H16" s="29">
        <v>12285</v>
      </c>
      <c r="I16" s="29">
        <v>8024</v>
      </c>
      <c r="J16" s="29">
        <v>3437</v>
      </c>
      <c r="K16" s="29">
        <v>1333</v>
      </c>
      <c r="L16" s="29">
        <v>597</v>
      </c>
      <c r="M16" s="29">
        <v>37</v>
      </c>
      <c r="N16" s="30">
        <v>106361</v>
      </c>
      <c r="O16" s="31">
        <v>53</v>
      </c>
      <c r="P16" s="66"/>
      <c r="Q16" s="29">
        <v>26</v>
      </c>
      <c r="R16" s="66"/>
      <c r="S16" s="29">
        <v>14</v>
      </c>
      <c r="T16" s="66"/>
      <c r="U16" s="29">
        <v>13</v>
      </c>
      <c r="V16" s="66"/>
      <c r="W16" s="29">
        <v>12</v>
      </c>
      <c r="X16" s="66"/>
      <c r="Y16" s="29">
        <v>3</v>
      </c>
      <c r="Z16" s="66"/>
      <c r="AA16" s="29">
        <v>3</v>
      </c>
      <c r="AB16" s="66"/>
      <c r="AC16" s="29">
        <v>0</v>
      </c>
      <c r="AD16" s="66"/>
      <c r="AE16" s="30">
        <v>124</v>
      </c>
      <c r="AF16" s="79">
        <f t="shared" si="0"/>
        <v>1.1658408627222385E-3</v>
      </c>
      <c r="AG16" s="32">
        <f t="shared" si="1"/>
        <v>51</v>
      </c>
      <c r="AH16" s="33"/>
      <c r="AI16" s="33"/>
      <c r="AJ16" s="33"/>
      <c r="AK16" s="33"/>
      <c r="AL16" s="33"/>
      <c r="AM16" s="33"/>
      <c r="AN16" s="33"/>
      <c r="AO16" s="34"/>
      <c r="AP16" s="34"/>
      <c r="AQ16" s="34"/>
      <c r="AR16" s="34"/>
      <c r="AS16" s="34"/>
      <c r="AT16" s="34"/>
      <c r="AU16" s="34"/>
    </row>
    <row r="17" spans="1:47" x14ac:dyDescent="0.2">
      <c r="A17" s="25" t="s">
        <v>46</v>
      </c>
      <c r="B17" s="26" t="s">
        <v>18</v>
      </c>
      <c r="C17" s="27" t="s">
        <v>22</v>
      </c>
      <c r="D17" s="28" t="s">
        <v>47</v>
      </c>
      <c r="E17" s="28" t="str">
        <f>VLOOKUP(D17,Sheet2!A$1:B$353,2,FALSE)</f>
        <v>Other Urban</v>
      </c>
      <c r="F17" s="29">
        <v>19686</v>
      </c>
      <c r="G17" s="29">
        <v>5409</v>
      </c>
      <c r="H17" s="29">
        <v>4595</v>
      </c>
      <c r="I17" s="29">
        <v>2274</v>
      </c>
      <c r="J17" s="29">
        <v>959</v>
      </c>
      <c r="K17" s="29">
        <v>232</v>
      </c>
      <c r="L17" s="29">
        <v>68</v>
      </c>
      <c r="M17" s="29">
        <v>9</v>
      </c>
      <c r="N17" s="30">
        <v>33232</v>
      </c>
      <c r="O17" s="31">
        <v>240</v>
      </c>
      <c r="P17" s="66"/>
      <c r="Q17" s="29">
        <v>61</v>
      </c>
      <c r="R17" s="66"/>
      <c r="S17" s="29">
        <v>35</v>
      </c>
      <c r="T17" s="66"/>
      <c r="U17" s="29">
        <v>27</v>
      </c>
      <c r="V17" s="66"/>
      <c r="W17" s="29">
        <v>3</v>
      </c>
      <c r="X17" s="66"/>
      <c r="Y17" s="29">
        <v>4</v>
      </c>
      <c r="Z17" s="66"/>
      <c r="AA17" s="29">
        <v>0</v>
      </c>
      <c r="AB17" s="66"/>
      <c r="AC17" s="29">
        <v>0</v>
      </c>
      <c r="AD17" s="66"/>
      <c r="AE17" s="30">
        <v>370</v>
      </c>
      <c r="AF17" s="79">
        <f t="shared" si="0"/>
        <v>1.1133846894559461E-2</v>
      </c>
      <c r="AG17" s="32">
        <f t="shared" si="1"/>
        <v>13</v>
      </c>
      <c r="AH17" s="33"/>
      <c r="AI17" s="33"/>
      <c r="AJ17" s="33"/>
      <c r="AK17" s="33"/>
      <c r="AL17" s="33"/>
      <c r="AM17" s="33"/>
      <c r="AN17" s="33"/>
      <c r="AO17" s="34"/>
      <c r="AP17" s="34"/>
      <c r="AQ17" s="34"/>
      <c r="AR17" s="34"/>
      <c r="AS17" s="34"/>
      <c r="AT17" s="34"/>
      <c r="AU17" s="34"/>
    </row>
    <row r="18" spans="1:47" x14ac:dyDescent="0.2">
      <c r="A18" s="25" t="s">
        <v>48</v>
      </c>
      <c r="B18" s="26" t="s">
        <v>18</v>
      </c>
      <c r="C18" s="27" t="s">
        <v>10</v>
      </c>
      <c r="D18" s="28" t="s">
        <v>49</v>
      </c>
      <c r="E18" s="28" t="str">
        <f>VLOOKUP(D18,Sheet2!A$1:B$353,2,FALSE)</f>
        <v>Other Urban</v>
      </c>
      <c r="F18" s="29">
        <v>8753</v>
      </c>
      <c r="G18" s="29">
        <v>15450</v>
      </c>
      <c r="H18" s="29">
        <v>23654</v>
      </c>
      <c r="I18" s="29">
        <v>13962</v>
      </c>
      <c r="J18" s="29">
        <v>7146</v>
      </c>
      <c r="K18" s="29">
        <v>4472</v>
      </c>
      <c r="L18" s="29">
        <v>1898</v>
      </c>
      <c r="M18" s="29">
        <v>152</v>
      </c>
      <c r="N18" s="30">
        <v>75487</v>
      </c>
      <c r="O18" s="31">
        <v>34</v>
      </c>
      <c r="P18" s="66"/>
      <c r="Q18" s="29">
        <v>50</v>
      </c>
      <c r="R18" s="66"/>
      <c r="S18" s="29">
        <v>51</v>
      </c>
      <c r="T18" s="66"/>
      <c r="U18" s="29">
        <v>33</v>
      </c>
      <c r="V18" s="66"/>
      <c r="W18" s="29">
        <v>10</v>
      </c>
      <c r="X18" s="66"/>
      <c r="Y18" s="29">
        <v>9</v>
      </c>
      <c r="Z18" s="66"/>
      <c r="AA18" s="29">
        <v>6</v>
      </c>
      <c r="AB18" s="66"/>
      <c r="AC18" s="29">
        <v>0</v>
      </c>
      <c r="AD18" s="66"/>
      <c r="AE18" s="30">
        <v>193</v>
      </c>
      <c r="AF18" s="79">
        <f t="shared" si="0"/>
        <v>2.556731622663505E-3</v>
      </c>
      <c r="AG18" s="32">
        <f t="shared" si="1"/>
        <v>45</v>
      </c>
      <c r="AH18" s="33"/>
      <c r="AI18" s="33"/>
      <c r="AJ18" s="33"/>
      <c r="AK18" s="33"/>
      <c r="AL18" s="33"/>
      <c r="AM18" s="33"/>
      <c r="AN18" s="33"/>
      <c r="AO18" s="34"/>
      <c r="AP18" s="34"/>
      <c r="AQ18" s="34"/>
      <c r="AR18" s="34"/>
      <c r="AS18" s="34"/>
      <c r="AT18" s="34"/>
      <c r="AU18" s="34"/>
    </row>
    <row r="19" spans="1:47" x14ac:dyDescent="0.2">
      <c r="A19" s="25" t="s">
        <v>50</v>
      </c>
      <c r="B19" s="26" t="s">
        <v>18</v>
      </c>
      <c r="C19" s="27" t="s">
        <v>19</v>
      </c>
      <c r="D19" s="28" t="s">
        <v>630</v>
      </c>
      <c r="E19" s="28" t="str">
        <f>VLOOKUP(D19,Sheet2!A$1:B$353,2,FALSE)</f>
        <v>Significant Rural</v>
      </c>
      <c r="F19" s="29">
        <v>2250</v>
      </c>
      <c r="G19" s="29">
        <v>11351</v>
      </c>
      <c r="H19" s="29">
        <v>25314</v>
      </c>
      <c r="I19" s="29">
        <v>13204</v>
      </c>
      <c r="J19" s="29">
        <v>10285</v>
      </c>
      <c r="K19" s="29">
        <v>5962</v>
      </c>
      <c r="L19" s="29">
        <v>3091</v>
      </c>
      <c r="M19" s="29">
        <v>389</v>
      </c>
      <c r="N19" s="30">
        <v>71846</v>
      </c>
      <c r="O19" s="31">
        <v>5</v>
      </c>
      <c r="P19" s="66"/>
      <c r="Q19" s="29">
        <v>32</v>
      </c>
      <c r="R19" s="66"/>
      <c r="S19" s="29">
        <v>43</v>
      </c>
      <c r="T19" s="66"/>
      <c r="U19" s="29">
        <v>32</v>
      </c>
      <c r="V19" s="66"/>
      <c r="W19" s="29">
        <v>26</v>
      </c>
      <c r="X19" s="66"/>
      <c r="Y19" s="29">
        <v>16</v>
      </c>
      <c r="Z19" s="66"/>
      <c r="AA19" s="29">
        <v>36</v>
      </c>
      <c r="AB19" s="66"/>
      <c r="AC19" s="29">
        <v>19</v>
      </c>
      <c r="AD19" s="66"/>
      <c r="AE19" s="30">
        <v>209</v>
      </c>
      <c r="AF19" s="79">
        <f t="shared" si="0"/>
        <v>2.9089998051387692E-3</v>
      </c>
      <c r="AG19" s="32">
        <f t="shared" si="1"/>
        <v>46</v>
      </c>
      <c r="AH19" s="33"/>
      <c r="AI19" s="33"/>
      <c r="AJ19" s="33"/>
      <c r="AK19" s="33"/>
      <c r="AL19" s="33"/>
      <c r="AM19" s="33"/>
      <c r="AN19" s="33"/>
      <c r="AO19" s="34"/>
      <c r="AP19" s="34"/>
      <c r="AQ19" s="34"/>
      <c r="AR19" s="34"/>
      <c r="AS19" s="34"/>
      <c r="AT19" s="34"/>
      <c r="AU19" s="34"/>
    </row>
    <row r="20" spans="1:47" x14ac:dyDescent="0.2">
      <c r="A20" s="25" t="s">
        <v>51</v>
      </c>
      <c r="B20" s="26" t="s">
        <v>18</v>
      </c>
      <c r="C20" s="27" t="s">
        <v>25</v>
      </c>
      <c r="D20" s="28" t="s">
        <v>52</v>
      </c>
      <c r="E20" s="28" t="str">
        <f>VLOOKUP(D20,Sheet2!A$1:B$353,2,FALSE)</f>
        <v>Rural 50</v>
      </c>
      <c r="F20" s="29">
        <v>26156</v>
      </c>
      <c r="G20" s="29">
        <v>7431</v>
      </c>
      <c r="H20" s="29">
        <v>6041</v>
      </c>
      <c r="I20" s="29">
        <v>5810</v>
      </c>
      <c r="J20" s="29">
        <v>2934</v>
      </c>
      <c r="K20" s="29">
        <v>1359</v>
      </c>
      <c r="L20" s="29">
        <v>681</v>
      </c>
      <c r="M20" s="29">
        <v>56</v>
      </c>
      <c r="N20" s="30">
        <v>50468</v>
      </c>
      <c r="O20" s="31">
        <v>55</v>
      </c>
      <c r="P20" s="66"/>
      <c r="Q20" s="29">
        <v>24</v>
      </c>
      <c r="R20" s="66"/>
      <c r="S20" s="29">
        <v>12</v>
      </c>
      <c r="T20" s="66"/>
      <c r="U20" s="29">
        <v>15</v>
      </c>
      <c r="V20" s="66"/>
      <c r="W20" s="29">
        <v>13</v>
      </c>
      <c r="X20" s="66"/>
      <c r="Y20" s="29">
        <v>11</v>
      </c>
      <c r="Z20" s="66"/>
      <c r="AA20" s="29">
        <v>5</v>
      </c>
      <c r="AB20" s="66"/>
      <c r="AC20" s="29">
        <v>0</v>
      </c>
      <c r="AD20" s="66"/>
      <c r="AE20" s="30">
        <v>135</v>
      </c>
      <c r="AF20" s="79">
        <f t="shared" si="0"/>
        <v>2.6749623523817071E-3</v>
      </c>
      <c r="AG20" s="32">
        <f t="shared" si="1"/>
        <v>44</v>
      </c>
      <c r="AH20" s="33"/>
      <c r="AI20" s="33"/>
      <c r="AJ20" s="33"/>
      <c r="AK20" s="33"/>
      <c r="AL20" s="33"/>
      <c r="AM20" s="33"/>
      <c r="AN20" s="33"/>
      <c r="AO20" s="34"/>
      <c r="AP20" s="34"/>
      <c r="AQ20" s="34"/>
      <c r="AR20" s="34"/>
      <c r="AS20" s="34"/>
      <c r="AT20" s="34"/>
      <c r="AU20" s="34"/>
    </row>
    <row r="21" spans="1:47" x14ac:dyDescent="0.2">
      <c r="A21" s="25" t="s">
        <v>53</v>
      </c>
      <c r="B21" s="26" t="s">
        <v>54</v>
      </c>
      <c r="C21" s="27" t="s">
        <v>55</v>
      </c>
      <c r="D21" s="28" t="s">
        <v>631</v>
      </c>
      <c r="E21" s="28" t="str">
        <f>VLOOKUP(D21,Sheet2!A$1:B$353,2,FALSE)</f>
        <v>Significant Rural</v>
      </c>
      <c r="F21" s="29">
        <v>7576</v>
      </c>
      <c r="G21" s="29">
        <v>18085</v>
      </c>
      <c r="H21" s="29">
        <v>19264</v>
      </c>
      <c r="I21" s="29">
        <v>13107</v>
      </c>
      <c r="J21" s="29">
        <v>8929</v>
      </c>
      <c r="K21" s="29">
        <v>5121</v>
      </c>
      <c r="L21" s="29">
        <v>4433</v>
      </c>
      <c r="M21" s="29">
        <v>398</v>
      </c>
      <c r="N21" s="30">
        <v>76913</v>
      </c>
      <c r="O21" s="31">
        <v>65</v>
      </c>
      <c r="P21" s="66"/>
      <c r="Q21" s="29">
        <v>128</v>
      </c>
      <c r="R21" s="66"/>
      <c r="S21" s="29">
        <v>207</v>
      </c>
      <c r="T21" s="66"/>
      <c r="U21" s="29">
        <v>158</v>
      </c>
      <c r="V21" s="66"/>
      <c r="W21" s="29">
        <v>101</v>
      </c>
      <c r="X21" s="66"/>
      <c r="Y21" s="29">
        <v>55</v>
      </c>
      <c r="Z21" s="66"/>
      <c r="AA21" s="29">
        <v>64</v>
      </c>
      <c r="AB21" s="66"/>
      <c r="AC21" s="29">
        <v>11</v>
      </c>
      <c r="AD21" s="66"/>
      <c r="AE21" s="30">
        <v>789</v>
      </c>
      <c r="AF21" s="79">
        <f t="shared" si="0"/>
        <v>1.0258343843043439E-2</v>
      </c>
      <c r="AG21" s="32">
        <f t="shared" si="1"/>
        <v>9</v>
      </c>
      <c r="AH21" s="33"/>
      <c r="AI21" s="33"/>
      <c r="AJ21" s="33"/>
      <c r="AK21" s="33"/>
      <c r="AL21" s="33"/>
      <c r="AM21" s="33"/>
      <c r="AN21" s="33"/>
      <c r="AO21" s="34"/>
      <c r="AP21" s="34"/>
      <c r="AQ21" s="34"/>
      <c r="AR21" s="34"/>
      <c r="AS21" s="34"/>
      <c r="AT21" s="34"/>
      <c r="AU21" s="34"/>
    </row>
    <row r="22" spans="1:47" x14ac:dyDescent="0.2">
      <c r="A22" s="25" t="s">
        <v>56</v>
      </c>
      <c r="B22" s="26" t="s">
        <v>54</v>
      </c>
      <c r="C22" s="27" t="s">
        <v>10</v>
      </c>
      <c r="D22" s="28" t="s">
        <v>632</v>
      </c>
      <c r="E22" s="28" t="str">
        <f>VLOOKUP(D22,Sheet2!A$1:B$353,2,FALSE)</f>
        <v>Significant Rural</v>
      </c>
      <c r="F22" s="29">
        <v>9206</v>
      </c>
      <c r="G22" s="29">
        <v>16982</v>
      </c>
      <c r="H22" s="29">
        <v>16904</v>
      </c>
      <c r="I22" s="29">
        <v>9899</v>
      </c>
      <c r="J22" s="29">
        <v>7389</v>
      </c>
      <c r="K22" s="29">
        <v>4693</v>
      </c>
      <c r="L22" s="29">
        <v>2768</v>
      </c>
      <c r="M22" s="29">
        <v>216</v>
      </c>
      <c r="N22" s="30">
        <v>68057</v>
      </c>
      <c r="O22" s="31">
        <v>99</v>
      </c>
      <c r="P22" s="66"/>
      <c r="Q22" s="29">
        <v>94</v>
      </c>
      <c r="R22" s="66"/>
      <c r="S22" s="29">
        <v>80</v>
      </c>
      <c r="T22" s="66"/>
      <c r="U22" s="29">
        <v>50</v>
      </c>
      <c r="V22" s="66"/>
      <c r="W22" s="29">
        <v>36</v>
      </c>
      <c r="X22" s="66"/>
      <c r="Y22" s="29">
        <v>23</v>
      </c>
      <c r="Z22" s="66"/>
      <c r="AA22" s="29">
        <v>16</v>
      </c>
      <c r="AB22" s="66"/>
      <c r="AC22" s="29">
        <v>3</v>
      </c>
      <c r="AD22" s="66"/>
      <c r="AE22" s="30">
        <v>401</v>
      </c>
      <c r="AF22" s="79">
        <f t="shared" si="0"/>
        <v>5.8921198407217478E-3</v>
      </c>
      <c r="AG22" s="32">
        <f t="shared" si="1"/>
        <v>27</v>
      </c>
      <c r="AH22" s="33"/>
      <c r="AI22" s="33"/>
      <c r="AJ22" s="33"/>
      <c r="AK22" s="33"/>
      <c r="AL22" s="33"/>
      <c r="AM22" s="33"/>
      <c r="AN22" s="33"/>
      <c r="AO22" s="34"/>
      <c r="AP22" s="34"/>
      <c r="AQ22" s="34"/>
      <c r="AR22" s="34"/>
      <c r="AS22" s="34"/>
      <c r="AT22" s="34"/>
      <c r="AU22" s="34"/>
    </row>
    <row r="23" spans="1:47" x14ac:dyDescent="0.2">
      <c r="A23" s="25" t="s">
        <v>57</v>
      </c>
      <c r="B23" s="26" t="s">
        <v>38</v>
      </c>
      <c r="C23" s="27" t="s">
        <v>39</v>
      </c>
      <c r="D23" s="28" t="s">
        <v>58</v>
      </c>
      <c r="E23" s="28" t="str">
        <f>VLOOKUP(D23,Sheet2!A$1:B$353,2,FALSE)</f>
        <v>Major Urban</v>
      </c>
      <c r="F23" s="29">
        <v>4869</v>
      </c>
      <c r="G23" s="29">
        <v>10300</v>
      </c>
      <c r="H23" s="29">
        <v>28438</v>
      </c>
      <c r="I23" s="29">
        <v>26757</v>
      </c>
      <c r="J23" s="29">
        <v>19131</v>
      </c>
      <c r="K23" s="29">
        <v>4612</v>
      </c>
      <c r="L23" s="29">
        <v>1667</v>
      </c>
      <c r="M23" s="29">
        <v>45</v>
      </c>
      <c r="N23" s="30">
        <v>95819</v>
      </c>
      <c r="O23" s="31">
        <v>0</v>
      </c>
      <c r="P23" s="66"/>
      <c r="Q23" s="29">
        <v>7</v>
      </c>
      <c r="R23" s="66"/>
      <c r="S23" s="29">
        <v>12</v>
      </c>
      <c r="T23" s="66"/>
      <c r="U23" s="29">
        <v>4</v>
      </c>
      <c r="V23" s="66"/>
      <c r="W23" s="29">
        <v>6</v>
      </c>
      <c r="X23" s="66"/>
      <c r="Y23" s="29">
        <v>1</v>
      </c>
      <c r="Z23" s="66"/>
      <c r="AA23" s="29">
        <v>3</v>
      </c>
      <c r="AB23" s="66"/>
      <c r="AC23" s="29">
        <v>0</v>
      </c>
      <c r="AD23" s="66"/>
      <c r="AE23" s="30">
        <v>33</v>
      </c>
      <c r="AF23" s="79">
        <f t="shared" si="0"/>
        <v>3.4439933624855196E-4</v>
      </c>
      <c r="AG23" s="32">
        <f t="shared" si="1"/>
        <v>68</v>
      </c>
      <c r="AH23" s="33"/>
      <c r="AI23" s="33"/>
      <c r="AJ23" s="33"/>
      <c r="AK23" s="33"/>
      <c r="AL23" s="33"/>
      <c r="AM23" s="33"/>
      <c r="AN23" s="33"/>
      <c r="AO23" s="34"/>
      <c r="AP23" s="34"/>
      <c r="AQ23" s="34"/>
      <c r="AR23" s="34"/>
      <c r="AS23" s="34"/>
      <c r="AT23" s="34"/>
      <c r="AU23" s="34"/>
    </row>
    <row r="24" spans="1:47" x14ac:dyDescent="0.2">
      <c r="A24" s="25" t="s">
        <v>59</v>
      </c>
      <c r="B24" s="26" t="s">
        <v>43</v>
      </c>
      <c r="C24" s="27" t="s">
        <v>60</v>
      </c>
      <c r="D24" s="28" t="s">
        <v>61</v>
      </c>
      <c r="E24" s="28" t="str">
        <f>VLOOKUP(D24,Sheet2!A$1:B$353,2,FALSE)</f>
        <v>Major Urban</v>
      </c>
      <c r="F24" s="29">
        <v>154947</v>
      </c>
      <c r="G24" s="29">
        <v>125897</v>
      </c>
      <c r="H24" s="29">
        <v>74597</v>
      </c>
      <c r="I24" s="29">
        <v>36706</v>
      </c>
      <c r="J24" s="29">
        <v>20264</v>
      </c>
      <c r="K24" s="29">
        <v>8461</v>
      </c>
      <c r="L24" s="29">
        <v>5672</v>
      </c>
      <c r="M24" s="29">
        <v>852</v>
      </c>
      <c r="N24" s="30">
        <v>427396</v>
      </c>
      <c r="O24" s="31">
        <v>2009</v>
      </c>
      <c r="P24" s="66"/>
      <c r="Q24" s="29">
        <v>1040</v>
      </c>
      <c r="R24" s="66"/>
      <c r="S24" s="29">
        <v>659</v>
      </c>
      <c r="T24" s="66"/>
      <c r="U24" s="29">
        <v>423</v>
      </c>
      <c r="V24" s="66"/>
      <c r="W24" s="29">
        <v>215</v>
      </c>
      <c r="X24" s="66"/>
      <c r="Y24" s="29">
        <v>80</v>
      </c>
      <c r="Z24" s="66"/>
      <c r="AA24" s="29">
        <v>56</v>
      </c>
      <c r="AB24" s="66"/>
      <c r="AC24" s="29">
        <v>10</v>
      </c>
      <c r="AD24" s="66"/>
      <c r="AE24" s="30">
        <v>4492</v>
      </c>
      <c r="AF24" s="79">
        <f t="shared" si="0"/>
        <v>1.0510159196623271E-2</v>
      </c>
      <c r="AG24" s="32">
        <f t="shared" si="1"/>
        <v>19</v>
      </c>
      <c r="AH24" s="33"/>
      <c r="AI24" s="33"/>
      <c r="AJ24" s="33"/>
      <c r="AK24" s="33"/>
      <c r="AL24" s="33"/>
      <c r="AM24" s="33"/>
      <c r="AN24" s="33"/>
      <c r="AO24" s="34"/>
      <c r="AP24" s="34"/>
      <c r="AQ24" s="34"/>
      <c r="AR24" s="34"/>
      <c r="AS24" s="34"/>
      <c r="AT24" s="34"/>
      <c r="AU24" s="34"/>
    </row>
    <row r="25" spans="1:47" x14ac:dyDescent="0.2">
      <c r="A25" s="25" t="s">
        <v>62</v>
      </c>
      <c r="B25" s="26" t="s">
        <v>18</v>
      </c>
      <c r="C25" s="27" t="s">
        <v>25</v>
      </c>
      <c r="D25" s="28" t="s">
        <v>63</v>
      </c>
      <c r="E25" s="28" t="str">
        <f>VLOOKUP(D25,Sheet2!A$1:B$353,2,FALSE)</f>
        <v>Large Urban</v>
      </c>
      <c r="F25" s="29">
        <v>4564</v>
      </c>
      <c r="G25" s="29">
        <v>14197</v>
      </c>
      <c r="H25" s="29">
        <v>9211</v>
      </c>
      <c r="I25" s="29">
        <v>6106</v>
      </c>
      <c r="J25" s="29">
        <v>3703</v>
      </c>
      <c r="K25" s="29">
        <v>1190</v>
      </c>
      <c r="L25" s="29">
        <v>491</v>
      </c>
      <c r="M25" s="29">
        <v>35</v>
      </c>
      <c r="N25" s="30">
        <v>39497</v>
      </c>
      <c r="O25" s="31">
        <v>20</v>
      </c>
      <c r="P25" s="66"/>
      <c r="Q25" s="29">
        <v>22</v>
      </c>
      <c r="R25" s="66"/>
      <c r="S25" s="29">
        <v>15</v>
      </c>
      <c r="T25" s="66"/>
      <c r="U25" s="29">
        <v>13</v>
      </c>
      <c r="V25" s="66"/>
      <c r="W25" s="29">
        <v>8</v>
      </c>
      <c r="X25" s="66"/>
      <c r="Y25" s="29">
        <v>5</v>
      </c>
      <c r="Z25" s="66"/>
      <c r="AA25" s="29">
        <v>3</v>
      </c>
      <c r="AB25" s="66"/>
      <c r="AC25" s="29">
        <v>1</v>
      </c>
      <c r="AD25" s="66"/>
      <c r="AE25" s="30">
        <v>87</v>
      </c>
      <c r="AF25" s="79">
        <f t="shared" si="0"/>
        <v>2.2026989391599363E-3</v>
      </c>
      <c r="AG25" s="32">
        <f t="shared" si="1"/>
        <v>33</v>
      </c>
      <c r="AH25" s="33"/>
      <c r="AI25" s="33"/>
      <c r="AJ25" s="33"/>
      <c r="AK25" s="33"/>
      <c r="AL25" s="33"/>
      <c r="AM25" s="33"/>
      <c r="AN25" s="33"/>
      <c r="AO25" s="34"/>
      <c r="AP25" s="34"/>
      <c r="AQ25" s="34"/>
      <c r="AR25" s="34"/>
      <c r="AS25" s="34"/>
      <c r="AT25" s="34"/>
      <c r="AU25" s="34"/>
    </row>
    <row r="26" spans="1:47" x14ac:dyDescent="0.2">
      <c r="A26" s="25" t="s">
        <v>64</v>
      </c>
      <c r="B26" s="26" t="s">
        <v>54</v>
      </c>
      <c r="C26" s="27" t="s">
        <v>22</v>
      </c>
      <c r="D26" s="28" t="s">
        <v>633</v>
      </c>
      <c r="E26" s="28" t="str">
        <f>VLOOKUP(D26,Sheet2!A$1:B$353,2,FALSE)</f>
        <v>Other Urban</v>
      </c>
      <c r="F26" s="29">
        <v>35148</v>
      </c>
      <c r="G26" s="29">
        <v>8940</v>
      </c>
      <c r="H26" s="29">
        <v>8131</v>
      </c>
      <c r="I26" s="29">
        <v>4253</v>
      </c>
      <c r="J26" s="29">
        <v>2032</v>
      </c>
      <c r="K26" s="29">
        <v>770</v>
      </c>
      <c r="L26" s="29">
        <v>572</v>
      </c>
      <c r="M26" s="29">
        <v>75</v>
      </c>
      <c r="N26" s="30">
        <v>59921</v>
      </c>
      <c r="O26" s="31">
        <v>30</v>
      </c>
      <c r="P26" s="66"/>
      <c r="Q26" s="29">
        <v>3</v>
      </c>
      <c r="R26" s="66"/>
      <c r="S26" s="29">
        <v>6</v>
      </c>
      <c r="T26" s="66"/>
      <c r="U26" s="29">
        <v>4</v>
      </c>
      <c r="V26" s="66"/>
      <c r="W26" s="29">
        <v>2</v>
      </c>
      <c r="X26" s="66"/>
      <c r="Y26" s="29">
        <v>0</v>
      </c>
      <c r="Z26" s="66"/>
      <c r="AA26" s="29">
        <v>2</v>
      </c>
      <c r="AB26" s="66"/>
      <c r="AC26" s="29">
        <v>0</v>
      </c>
      <c r="AD26" s="66"/>
      <c r="AE26" s="30">
        <v>47</v>
      </c>
      <c r="AF26" s="79">
        <f t="shared" si="0"/>
        <v>7.8436608200797722E-4</v>
      </c>
      <c r="AG26" s="32">
        <f t="shared" si="1"/>
        <v>55</v>
      </c>
      <c r="AH26" s="33"/>
      <c r="AI26" s="33"/>
      <c r="AJ26" s="33"/>
      <c r="AK26" s="33"/>
      <c r="AL26" s="33"/>
      <c r="AM26" s="33"/>
      <c r="AN26" s="33"/>
      <c r="AO26" s="34"/>
      <c r="AP26" s="34"/>
      <c r="AQ26" s="34"/>
      <c r="AR26" s="34"/>
      <c r="AS26" s="34"/>
      <c r="AT26" s="34"/>
      <c r="AU26" s="34"/>
    </row>
    <row r="27" spans="1:47" x14ac:dyDescent="0.2">
      <c r="A27" s="25" t="s">
        <v>65</v>
      </c>
      <c r="B27" s="26" t="s">
        <v>54</v>
      </c>
      <c r="C27" s="27" t="s">
        <v>22</v>
      </c>
      <c r="D27" s="28" t="s">
        <v>634</v>
      </c>
      <c r="E27" s="28" t="str">
        <f>VLOOKUP(D27,Sheet2!A$1:B$353,2,FALSE)</f>
        <v>Large Urban</v>
      </c>
      <c r="F27" s="29">
        <v>31744</v>
      </c>
      <c r="G27" s="29">
        <v>20667</v>
      </c>
      <c r="H27" s="29">
        <v>11220</v>
      </c>
      <c r="I27" s="29">
        <v>4605</v>
      </c>
      <c r="J27" s="29">
        <v>1817</v>
      </c>
      <c r="K27" s="29">
        <v>547</v>
      </c>
      <c r="L27" s="29">
        <v>259</v>
      </c>
      <c r="M27" s="29">
        <v>31</v>
      </c>
      <c r="N27" s="30">
        <v>70890</v>
      </c>
      <c r="O27" s="31">
        <v>330</v>
      </c>
      <c r="P27" s="66"/>
      <c r="Q27" s="29">
        <v>206</v>
      </c>
      <c r="R27" s="66"/>
      <c r="S27" s="29">
        <v>127</v>
      </c>
      <c r="T27" s="66"/>
      <c r="U27" s="29">
        <v>43</v>
      </c>
      <c r="V27" s="66"/>
      <c r="W27" s="29">
        <v>31</v>
      </c>
      <c r="X27" s="66"/>
      <c r="Y27" s="29">
        <v>1</v>
      </c>
      <c r="Z27" s="66"/>
      <c r="AA27" s="29">
        <v>3</v>
      </c>
      <c r="AB27" s="66"/>
      <c r="AC27" s="29">
        <v>1</v>
      </c>
      <c r="AD27" s="66"/>
      <c r="AE27" s="30">
        <v>742</v>
      </c>
      <c r="AF27" s="79">
        <f t="shared" si="0"/>
        <v>1.0466920581182114E-2</v>
      </c>
      <c r="AG27" s="32">
        <f t="shared" si="1"/>
        <v>9</v>
      </c>
      <c r="AH27" s="33"/>
      <c r="AI27" s="33"/>
      <c r="AJ27" s="33"/>
      <c r="AK27" s="33"/>
      <c r="AL27" s="33"/>
      <c r="AM27" s="33"/>
      <c r="AN27" s="33"/>
      <c r="AO27" s="34"/>
      <c r="AP27" s="34"/>
      <c r="AQ27" s="34"/>
      <c r="AR27" s="34"/>
      <c r="AS27" s="34"/>
      <c r="AT27" s="34"/>
      <c r="AU27" s="34"/>
    </row>
    <row r="28" spans="1:47" x14ac:dyDescent="0.2">
      <c r="A28" s="25" t="s">
        <v>66</v>
      </c>
      <c r="B28" s="26" t="s">
        <v>18</v>
      </c>
      <c r="C28" s="27" t="s">
        <v>25</v>
      </c>
      <c r="D28" s="28" t="s">
        <v>67</v>
      </c>
      <c r="E28" s="28" t="str">
        <f>VLOOKUP(D28,Sheet2!A$1:B$353,2,FALSE)</f>
        <v>Significant Rural</v>
      </c>
      <c r="F28" s="29">
        <v>21505</v>
      </c>
      <c r="G28" s="29">
        <v>5487</v>
      </c>
      <c r="H28" s="29">
        <v>3903</v>
      </c>
      <c r="I28" s="29">
        <v>2185</v>
      </c>
      <c r="J28" s="29">
        <v>1021</v>
      </c>
      <c r="K28" s="29">
        <v>302</v>
      </c>
      <c r="L28" s="29">
        <v>121</v>
      </c>
      <c r="M28" s="29">
        <v>18</v>
      </c>
      <c r="N28" s="30">
        <v>34542</v>
      </c>
      <c r="O28" s="31">
        <v>20</v>
      </c>
      <c r="P28" s="66"/>
      <c r="Q28" s="29">
        <v>5</v>
      </c>
      <c r="R28" s="66"/>
      <c r="S28" s="29">
        <v>2</v>
      </c>
      <c r="T28" s="66"/>
      <c r="U28" s="29">
        <v>5</v>
      </c>
      <c r="V28" s="66"/>
      <c r="W28" s="29">
        <v>1</v>
      </c>
      <c r="X28" s="66"/>
      <c r="Y28" s="29">
        <v>1</v>
      </c>
      <c r="Z28" s="66"/>
      <c r="AA28" s="29">
        <v>0</v>
      </c>
      <c r="AB28" s="66"/>
      <c r="AC28" s="29">
        <v>0</v>
      </c>
      <c r="AD28" s="66"/>
      <c r="AE28" s="30">
        <v>34</v>
      </c>
      <c r="AF28" s="79">
        <f t="shared" si="0"/>
        <v>9.8430895721151072E-4</v>
      </c>
      <c r="AG28" s="32">
        <f t="shared" si="1"/>
        <v>55</v>
      </c>
      <c r="AH28" s="33"/>
      <c r="AI28" s="33"/>
      <c r="AJ28" s="33"/>
      <c r="AK28" s="33"/>
      <c r="AL28" s="33"/>
      <c r="AM28" s="33"/>
      <c r="AN28" s="33"/>
      <c r="AO28" s="34"/>
      <c r="AP28" s="34"/>
      <c r="AQ28" s="34"/>
      <c r="AR28" s="34"/>
      <c r="AS28" s="34"/>
      <c r="AT28" s="34"/>
      <c r="AU28" s="34"/>
    </row>
    <row r="29" spans="1:47" x14ac:dyDescent="0.2">
      <c r="A29" s="25" t="s">
        <v>68</v>
      </c>
      <c r="B29" s="26" t="s">
        <v>43</v>
      </c>
      <c r="C29" s="27" t="s">
        <v>22</v>
      </c>
      <c r="D29" s="28" t="s">
        <v>69</v>
      </c>
      <c r="E29" s="28" t="str">
        <f>VLOOKUP(D29,Sheet2!A$1:B$353,2,FALSE)</f>
        <v>Major Urban</v>
      </c>
      <c r="F29" s="29">
        <v>63156</v>
      </c>
      <c r="G29" s="29">
        <v>21062</v>
      </c>
      <c r="H29" s="29">
        <v>18163</v>
      </c>
      <c r="I29" s="29">
        <v>10256</v>
      </c>
      <c r="J29" s="29">
        <v>5274</v>
      </c>
      <c r="K29" s="29">
        <v>2176</v>
      </c>
      <c r="L29" s="29">
        <v>1785</v>
      </c>
      <c r="M29" s="29">
        <v>233</v>
      </c>
      <c r="N29" s="30">
        <v>122105</v>
      </c>
      <c r="O29" s="31">
        <v>387</v>
      </c>
      <c r="P29" s="66"/>
      <c r="Q29" s="29">
        <v>137</v>
      </c>
      <c r="R29" s="66"/>
      <c r="S29" s="29">
        <v>99</v>
      </c>
      <c r="T29" s="66"/>
      <c r="U29" s="29">
        <v>59</v>
      </c>
      <c r="V29" s="66"/>
      <c r="W29" s="29">
        <v>30</v>
      </c>
      <c r="X29" s="66"/>
      <c r="Y29" s="29">
        <v>15</v>
      </c>
      <c r="Z29" s="66"/>
      <c r="AA29" s="29">
        <v>17</v>
      </c>
      <c r="AB29" s="66"/>
      <c r="AC29" s="29">
        <v>2</v>
      </c>
      <c r="AD29" s="66"/>
      <c r="AE29" s="30">
        <v>746</v>
      </c>
      <c r="AF29" s="79">
        <f t="shared" si="0"/>
        <v>6.1094959256377708E-3</v>
      </c>
      <c r="AG29" s="32">
        <f t="shared" si="1"/>
        <v>35</v>
      </c>
      <c r="AH29" s="33"/>
      <c r="AI29" s="33"/>
      <c r="AJ29" s="33"/>
      <c r="AK29" s="33"/>
      <c r="AL29" s="33"/>
      <c r="AM29" s="33"/>
      <c r="AN29" s="33"/>
      <c r="AO29" s="34"/>
      <c r="AP29" s="34"/>
      <c r="AQ29" s="34"/>
      <c r="AR29" s="34"/>
      <c r="AS29" s="34"/>
      <c r="AT29" s="34"/>
      <c r="AU29" s="34"/>
    </row>
    <row r="30" spans="1:47" x14ac:dyDescent="0.2">
      <c r="A30" s="25" t="s">
        <v>70</v>
      </c>
      <c r="B30" s="26" t="s">
        <v>18</v>
      </c>
      <c r="C30" s="27" t="s">
        <v>25</v>
      </c>
      <c r="D30" s="28" t="s">
        <v>71</v>
      </c>
      <c r="E30" s="28" t="str">
        <f>VLOOKUP(D30,Sheet2!A$1:B$353,2,FALSE)</f>
        <v>Significant Rural</v>
      </c>
      <c r="F30" s="29">
        <v>13977</v>
      </c>
      <c r="G30" s="29">
        <v>5722</v>
      </c>
      <c r="H30" s="29">
        <v>5856</v>
      </c>
      <c r="I30" s="29">
        <v>1932</v>
      </c>
      <c r="J30" s="29">
        <v>765</v>
      </c>
      <c r="K30" s="29">
        <v>207</v>
      </c>
      <c r="L30" s="29">
        <v>78</v>
      </c>
      <c r="M30" s="29">
        <v>13</v>
      </c>
      <c r="N30" s="30">
        <v>28550</v>
      </c>
      <c r="O30" s="31">
        <v>40</v>
      </c>
      <c r="P30" s="66"/>
      <c r="Q30" s="29">
        <v>19</v>
      </c>
      <c r="R30" s="66"/>
      <c r="S30" s="29">
        <v>16</v>
      </c>
      <c r="T30" s="66"/>
      <c r="U30" s="29">
        <v>9</v>
      </c>
      <c r="V30" s="66"/>
      <c r="W30" s="29">
        <v>6</v>
      </c>
      <c r="X30" s="66"/>
      <c r="Y30" s="29">
        <v>2</v>
      </c>
      <c r="Z30" s="66"/>
      <c r="AA30" s="29">
        <v>0</v>
      </c>
      <c r="AB30" s="66"/>
      <c r="AC30" s="29">
        <v>0</v>
      </c>
      <c r="AD30" s="66"/>
      <c r="AE30" s="30">
        <v>92</v>
      </c>
      <c r="AF30" s="79">
        <f t="shared" si="0"/>
        <v>3.2224168126094572E-3</v>
      </c>
      <c r="AG30" s="32">
        <f t="shared" si="1"/>
        <v>44</v>
      </c>
      <c r="AH30" s="33"/>
      <c r="AI30" s="33"/>
      <c r="AJ30" s="33"/>
      <c r="AK30" s="33"/>
      <c r="AL30" s="33"/>
      <c r="AM30" s="33"/>
      <c r="AN30" s="33"/>
      <c r="AO30" s="34"/>
      <c r="AP30" s="34"/>
      <c r="AQ30" s="34"/>
      <c r="AR30" s="34"/>
      <c r="AS30" s="34"/>
      <c r="AT30" s="34"/>
      <c r="AU30" s="34"/>
    </row>
    <row r="31" spans="1:47" x14ac:dyDescent="0.2">
      <c r="A31" s="25" t="s">
        <v>72</v>
      </c>
      <c r="B31" s="26" t="s">
        <v>54</v>
      </c>
      <c r="C31" s="27" t="s">
        <v>55</v>
      </c>
      <c r="D31" s="28" t="s">
        <v>635</v>
      </c>
      <c r="E31" s="28" t="str">
        <f>VLOOKUP(D31,Sheet2!A$1:B$353,2,FALSE)</f>
        <v>Large Urban</v>
      </c>
      <c r="F31" s="29">
        <v>16708</v>
      </c>
      <c r="G31" s="29">
        <v>18364</v>
      </c>
      <c r="H31" s="29">
        <v>23573</v>
      </c>
      <c r="I31" s="29">
        <v>15736</v>
      </c>
      <c r="J31" s="29">
        <v>7835</v>
      </c>
      <c r="K31" s="29">
        <v>3413</v>
      </c>
      <c r="L31" s="29">
        <v>1493</v>
      </c>
      <c r="M31" s="29">
        <v>122</v>
      </c>
      <c r="N31" s="30">
        <v>87244</v>
      </c>
      <c r="O31" s="31">
        <v>626</v>
      </c>
      <c r="P31" s="66"/>
      <c r="Q31" s="29">
        <v>474</v>
      </c>
      <c r="R31" s="66"/>
      <c r="S31" s="29">
        <v>732</v>
      </c>
      <c r="T31" s="66"/>
      <c r="U31" s="29">
        <v>633</v>
      </c>
      <c r="V31" s="66"/>
      <c r="W31" s="29">
        <v>493</v>
      </c>
      <c r="X31" s="66"/>
      <c r="Y31" s="29">
        <v>235</v>
      </c>
      <c r="Z31" s="66"/>
      <c r="AA31" s="29">
        <v>104</v>
      </c>
      <c r="AB31" s="66"/>
      <c r="AC31" s="29">
        <v>17</v>
      </c>
      <c r="AD31" s="66"/>
      <c r="AE31" s="30">
        <v>3314</v>
      </c>
      <c r="AF31" s="79">
        <f t="shared" si="0"/>
        <v>3.7985420200816099E-2</v>
      </c>
      <c r="AG31" s="32">
        <f t="shared" si="1"/>
        <v>1</v>
      </c>
      <c r="AH31" s="33"/>
      <c r="AI31" s="33"/>
      <c r="AJ31" s="33"/>
      <c r="AK31" s="33"/>
      <c r="AL31" s="33"/>
      <c r="AM31" s="33"/>
      <c r="AN31" s="33"/>
      <c r="AO31" s="34"/>
      <c r="AP31" s="34"/>
      <c r="AQ31" s="34"/>
      <c r="AR31" s="34"/>
      <c r="AS31" s="34"/>
      <c r="AT31" s="34"/>
      <c r="AU31" s="34"/>
    </row>
    <row r="32" spans="1:47" x14ac:dyDescent="0.2">
      <c r="A32" s="25" t="s">
        <v>73</v>
      </c>
      <c r="B32" s="26" t="s">
        <v>54</v>
      </c>
      <c r="C32" s="27" t="s">
        <v>19</v>
      </c>
      <c r="D32" s="28" t="s">
        <v>636</v>
      </c>
      <c r="E32" s="28" t="str">
        <f>VLOOKUP(D32,Sheet2!A$1:B$353,2,FALSE)</f>
        <v>Large Urban</v>
      </c>
      <c r="F32" s="29">
        <v>1687</v>
      </c>
      <c r="G32" s="29">
        <v>4294</v>
      </c>
      <c r="H32" s="29">
        <v>17569</v>
      </c>
      <c r="I32" s="29">
        <v>8930</v>
      </c>
      <c r="J32" s="29">
        <v>7728</v>
      </c>
      <c r="K32" s="29">
        <v>4630</v>
      </c>
      <c r="L32" s="29">
        <v>2142</v>
      </c>
      <c r="M32" s="29">
        <v>254</v>
      </c>
      <c r="N32" s="30">
        <v>47234</v>
      </c>
      <c r="O32" s="31">
        <v>12</v>
      </c>
      <c r="P32" s="66"/>
      <c r="Q32" s="29">
        <v>26</v>
      </c>
      <c r="R32" s="66"/>
      <c r="S32" s="29">
        <v>88</v>
      </c>
      <c r="T32" s="66"/>
      <c r="U32" s="29">
        <v>33</v>
      </c>
      <c r="V32" s="66"/>
      <c r="W32" s="29">
        <v>28</v>
      </c>
      <c r="X32" s="66"/>
      <c r="Y32" s="29">
        <v>16</v>
      </c>
      <c r="Z32" s="66"/>
      <c r="AA32" s="29">
        <v>16</v>
      </c>
      <c r="AB32" s="66"/>
      <c r="AC32" s="29">
        <v>13</v>
      </c>
      <c r="AD32" s="66"/>
      <c r="AE32" s="30">
        <v>232</v>
      </c>
      <c r="AF32" s="79">
        <f t="shared" si="0"/>
        <v>4.9117161366812045E-3</v>
      </c>
      <c r="AG32" s="32">
        <f t="shared" si="1"/>
        <v>24</v>
      </c>
      <c r="AH32" s="33"/>
      <c r="AI32" s="33"/>
      <c r="AJ32" s="33"/>
      <c r="AK32" s="33"/>
      <c r="AL32" s="33"/>
      <c r="AM32" s="33"/>
      <c r="AN32" s="33"/>
      <c r="AO32" s="34"/>
      <c r="AP32" s="34"/>
      <c r="AQ32" s="34"/>
      <c r="AR32" s="34"/>
      <c r="AS32" s="34"/>
      <c r="AT32" s="34"/>
      <c r="AU32" s="34"/>
    </row>
    <row r="33" spans="1:47" x14ac:dyDescent="0.2">
      <c r="A33" s="25" t="s">
        <v>74</v>
      </c>
      <c r="B33" s="26" t="s">
        <v>43</v>
      </c>
      <c r="C33" s="27" t="s">
        <v>44</v>
      </c>
      <c r="D33" s="28" t="s">
        <v>75</v>
      </c>
      <c r="E33" s="28" t="str">
        <f>VLOOKUP(D33,Sheet2!A$1:B$353,2,FALSE)</f>
        <v>Major Urban</v>
      </c>
      <c r="F33" s="29">
        <v>89610</v>
      </c>
      <c r="G33" s="29">
        <v>43892</v>
      </c>
      <c r="H33" s="29">
        <v>38545</v>
      </c>
      <c r="I33" s="29">
        <v>16848</v>
      </c>
      <c r="J33" s="29">
        <v>11569</v>
      </c>
      <c r="K33" s="29">
        <v>5543</v>
      </c>
      <c r="L33" s="29">
        <v>3465</v>
      </c>
      <c r="M33" s="29">
        <v>296</v>
      </c>
      <c r="N33" s="30">
        <v>209768</v>
      </c>
      <c r="O33" s="31">
        <v>310</v>
      </c>
      <c r="P33" s="66"/>
      <c r="Q33" s="29">
        <v>203</v>
      </c>
      <c r="R33" s="66"/>
      <c r="S33" s="29">
        <v>150</v>
      </c>
      <c r="T33" s="66"/>
      <c r="U33" s="29">
        <v>108</v>
      </c>
      <c r="V33" s="66"/>
      <c r="W33" s="29">
        <v>42</v>
      </c>
      <c r="X33" s="66"/>
      <c r="Y33" s="29">
        <v>24</v>
      </c>
      <c r="Z33" s="66"/>
      <c r="AA33" s="29">
        <v>15</v>
      </c>
      <c r="AB33" s="66"/>
      <c r="AC33" s="29">
        <v>1</v>
      </c>
      <c r="AD33" s="66"/>
      <c r="AE33" s="30">
        <v>853</v>
      </c>
      <c r="AF33" s="79">
        <f t="shared" si="0"/>
        <v>4.0663971625796115E-3</v>
      </c>
      <c r="AG33" s="32">
        <f t="shared" si="1"/>
        <v>49</v>
      </c>
      <c r="AH33" s="33"/>
      <c r="AI33" s="33"/>
      <c r="AJ33" s="33"/>
      <c r="AK33" s="33"/>
      <c r="AL33" s="33"/>
      <c r="AM33" s="33"/>
      <c r="AN33" s="33"/>
      <c r="AO33" s="34"/>
      <c r="AP33" s="34"/>
      <c r="AQ33" s="34"/>
      <c r="AR33" s="34"/>
      <c r="AS33" s="34"/>
      <c r="AT33" s="34"/>
      <c r="AU33" s="34"/>
    </row>
    <row r="34" spans="1:47" x14ac:dyDescent="0.2">
      <c r="A34" s="25" t="s">
        <v>76</v>
      </c>
      <c r="B34" s="26" t="s">
        <v>18</v>
      </c>
      <c r="C34" s="27" t="s">
        <v>10</v>
      </c>
      <c r="D34" s="28" t="s">
        <v>77</v>
      </c>
      <c r="E34" s="28" t="str">
        <f>VLOOKUP(D34,Sheet2!A$1:B$353,2,FALSE)</f>
        <v>Rural 50</v>
      </c>
      <c r="F34" s="29">
        <v>5772</v>
      </c>
      <c r="G34" s="29">
        <v>16192</v>
      </c>
      <c r="H34" s="29">
        <v>18422</v>
      </c>
      <c r="I34" s="29">
        <v>8928</v>
      </c>
      <c r="J34" s="29">
        <v>6852</v>
      </c>
      <c r="K34" s="29">
        <v>3950</v>
      </c>
      <c r="L34" s="29">
        <v>2153</v>
      </c>
      <c r="M34" s="29">
        <v>208</v>
      </c>
      <c r="N34" s="30">
        <v>62477</v>
      </c>
      <c r="O34" s="31">
        <v>45</v>
      </c>
      <c r="P34" s="66"/>
      <c r="Q34" s="29">
        <v>52</v>
      </c>
      <c r="R34" s="66"/>
      <c r="S34" s="29">
        <v>65</v>
      </c>
      <c r="T34" s="66"/>
      <c r="U34" s="29">
        <v>42</v>
      </c>
      <c r="V34" s="66"/>
      <c r="W34" s="29">
        <v>38</v>
      </c>
      <c r="X34" s="66"/>
      <c r="Y34" s="29">
        <v>23</v>
      </c>
      <c r="Z34" s="66"/>
      <c r="AA34" s="29">
        <v>27</v>
      </c>
      <c r="AB34" s="66"/>
      <c r="AC34" s="29">
        <v>9</v>
      </c>
      <c r="AD34" s="66"/>
      <c r="AE34" s="30">
        <v>301</v>
      </c>
      <c r="AF34" s="79">
        <f t="shared" si="0"/>
        <v>4.8177729404420824E-3</v>
      </c>
      <c r="AG34" s="32">
        <f t="shared" si="1"/>
        <v>37</v>
      </c>
      <c r="AH34" s="33"/>
      <c r="AI34" s="33"/>
      <c r="AJ34" s="33"/>
      <c r="AK34" s="33"/>
      <c r="AL34" s="33"/>
      <c r="AM34" s="33"/>
      <c r="AN34" s="33"/>
      <c r="AO34" s="34"/>
      <c r="AP34" s="34"/>
      <c r="AQ34" s="34"/>
      <c r="AR34" s="34"/>
      <c r="AS34" s="34"/>
      <c r="AT34" s="34"/>
      <c r="AU34" s="34"/>
    </row>
    <row r="35" spans="1:47" x14ac:dyDescent="0.2">
      <c r="A35" s="25" t="s">
        <v>78</v>
      </c>
      <c r="B35" s="26" t="s">
        <v>18</v>
      </c>
      <c r="C35" s="27" t="s">
        <v>10</v>
      </c>
      <c r="D35" s="28" t="s">
        <v>79</v>
      </c>
      <c r="E35" s="28" t="str">
        <f>VLOOKUP(D35,Sheet2!A$1:B$353,2,FALSE)</f>
        <v>Rural 80</v>
      </c>
      <c r="F35" s="29">
        <v>15033</v>
      </c>
      <c r="G35" s="29">
        <v>16485</v>
      </c>
      <c r="H35" s="29">
        <v>13071</v>
      </c>
      <c r="I35" s="29">
        <v>7003</v>
      </c>
      <c r="J35" s="29">
        <v>3922</v>
      </c>
      <c r="K35" s="29">
        <v>1447</v>
      </c>
      <c r="L35" s="29">
        <v>692</v>
      </c>
      <c r="M35" s="29">
        <v>56</v>
      </c>
      <c r="N35" s="30">
        <v>57709</v>
      </c>
      <c r="O35" s="31">
        <v>74</v>
      </c>
      <c r="P35" s="66"/>
      <c r="Q35" s="29">
        <v>112</v>
      </c>
      <c r="R35" s="66"/>
      <c r="S35" s="29">
        <v>107</v>
      </c>
      <c r="T35" s="66"/>
      <c r="U35" s="29">
        <v>52</v>
      </c>
      <c r="V35" s="66"/>
      <c r="W35" s="29">
        <v>39</v>
      </c>
      <c r="X35" s="66"/>
      <c r="Y35" s="29">
        <v>24</v>
      </c>
      <c r="Z35" s="66"/>
      <c r="AA35" s="29">
        <v>27</v>
      </c>
      <c r="AB35" s="66"/>
      <c r="AC35" s="29">
        <v>0</v>
      </c>
      <c r="AD35" s="66"/>
      <c r="AE35" s="30">
        <v>435</v>
      </c>
      <c r="AF35" s="79">
        <f t="shared" si="0"/>
        <v>7.5378190576859761E-3</v>
      </c>
      <c r="AG35" s="32">
        <f t="shared" si="1"/>
        <v>39</v>
      </c>
      <c r="AH35" s="33"/>
      <c r="AI35" s="33"/>
      <c r="AJ35" s="33"/>
      <c r="AK35" s="33"/>
      <c r="AL35" s="33"/>
      <c r="AM35" s="33"/>
      <c r="AN35" s="33"/>
      <c r="AO35" s="34"/>
      <c r="AP35" s="34"/>
      <c r="AQ35" s="34"/>
      <c r="AR35" s="34"/>
      <c r="AS35" s="34"/>
      <c r="AT35" s="34"/>
      <c r="AU35" s="34"/>
    </row>
    <row r="36" spans="1:47" x14ac:dyDescent="0.2">
      <c r="A36" s="25" t="s">
        <v>80</v>
      </c>
      <c r="B36" s="26" t="s">
        <v>38</v>
      </c>
      <c r="C36" s="27" t="s">
        <v>39</v>
      </c>
      <c r="D36" s="28" t="s">
        <v>81</v>
      </c>
      <c r="E36" s="28" t="str">
        <f>VLOOKUP(D36,Sheet2!A$1:B$353,2,FALSE)</f>
        <v>Major Urban</v>
      </c>
      <c r="F36" s="29">
        <v>3464</v>
      </c>
      <c r="G36" s="29">
        <v>12647</v>
      </c>
      <c r="H36" s="29">
        <v>33750</v>
      </c>
      <c r="I36" s="29">
        <v>31718</v>
      </c>
      <c r="J36" s="29">
        <v>21667</v>
      </c>
      <c r="K36" s="29">
        <v>6228</v>
      </c>
      <c r="L36" s="29">
        <v>3309</v>
      </c>
      <c r="M36" s="29">
        <v>246</v>
      </c>
      <c r="N36" s="30">
        <v>113029</v>
      </c>
      <c r="O36" s="31">
        <v>35</v>
      </c>
      <c r="P36" s="66"/>
      <c r="Q36" s="29">
        <v>79</v>
      </c>
      <c r="R36" s="66"/>
      <c r="S36" s="29">
        <v>193</v>
      </c>
      <c r="T36" s="66"/>
      <c r="U36" s="29">
        <v>163</v>
      </c>
      <c r="V36" s="66"/>
      <c r="W36" s="29">
        <v>128</v>
      </c>
      <c r="X36" s="66"/>
      <c r="Y36" s="29">
        <v>50</v>
      </c>
      <c r="Z36" s="66"/>
      <c r="AA36" s="29">
        <v>28</v>
      </c>
      <c r="AB36" s="66"/>
      <c r="AC36" s="29">
        <v>10</v>
      </c>
      <c r="AD36" s="66"/>
      <c r="AE36" s="30">
        <v>686</v>
      </c>
      <c r="AF36" s="79">
        <f t="shared" si="0"/>
        <v>6.0692388679011583E-3</v>
      </c>
      <c r="AG36" s="32">
        <f t="shared" si="1"/>
        <v>36</v>
      </c>
      <c r="AH36" s="33"/>
      <c r="AI36" s="33"/>
      <c r="AJ36" s="33"/>
      <c r="AK36" s="33"/>
      <c r="AL36" s="33"/>
      <c r="AM36" s="33"/>
      <c r="AN36" s="33"/>
      <c r="AO36" s="34"/>
      <c r="AP36" s="34"/>
      <c r="AQ36" s="34"/>
      <c r="AR36" s="34"/>
      <c r="AS36" s="34"/>
      <c r="AT36" s="34"/>
      <c r="AU36" s="34"/>
    </row>
    <row r="37" spans="1:47" x14ac:dyDescent="0.2">
      <c r="A37" s="25" t="s">
        <v>82</v>
      </c>
      <c r="B37" s="26" t="s">
        <v>18</v>
      </c>
      <c r="C37" s="27" t="s">
        <v>10</v>
      </c>
      <c r="D37" s="28" t="s">
        <v>83</v>
      </c>
      <c r="E37" s="28" t="str">
        <f>VLOOKUP(D37,Sheet2!A$1:B$353,2,FALSE)</f>
        <v>Significant Rural</v>
      </c>
      <c r="F37" s="29">
        <v>605</v>
      </c>
      <c r="G37" s="29">
        <v>2818</v>
      </c>
      <c r="H37" s="29">
        <v>6451</v>
      </c>
      <c r="I37" s="29">
        <v>8170</v>
      </c>
      <c r="J37" s="29">
        <v>5563</v>
      </c>
      <c r="K37" s="29">
        <v>4417</v>
      </c>
      <c r="L37" s="29">
        <v>3739</v>
      </c>
      <c r="M37" s="29">
        <v>536</v>
      </c>
      <c r="N37" s="30">
        <v>32299</v>
      </c>
      <c r="O37" s="31">
        <v>13</v>
      </c>
      <c r="P37" s="66"/>
      <c r="Q37" s="29">
        <v>20</v>
      </c>
      <c r="R37" s="66"/>
      <c r="S37" s="29">
        <v>54</v>
      </c>
      <c r="T37" s="66"/>
      <c r="U37" s="29">
        <v>39</v>
      </c>
      <c r="V37" s="66"/>
      <c r="W37" s="29">
        <v>28</v>
      </c>
      <c r="X37" s="66"/>
      <c r="Y37" s="29">
        <v>24</v>
      </c>
      <c r="Z37" s="66"/>
      <c r="AA37" s="29">
        <v>11</v>
      </c>
      <c r="AB37" s="66"/>
      <c r="AC37" s="29">
        <v>3</v>
      </c>
      <c r="AD37" s="66"/>
      <c r="AE37" s="30">
        <v>192</v>
      </c>
      <c r="AF37" s="79">
        <f t="shared" si="0"/>
        <v>5.9444564847208892E-3</v>
      </c>
      <c r="AG37" s="32">
        <f t="shared" si="1"/>
        <v>25</v>
      </c>
      <c r="AH37" s="33"/>
      <c r="AI37" s="33"/>
      <c r="AJ37" s="33"/>
      <c r="AK37" s="33"/>
      <c r="AL37" s="33"/>
      <c r="AM37" s="33"/>
      <c r="AN37" s="33"/>
      <c r="AO37" s="34"/>
      <c r="AP37" s="34"/>
      <c r="AQ37" s="34"/>
      <c r="AR37" s="34"/>
      <c r="AS37" s="34"/>
      <c r="AT37" s="34"/>
      <c r="AU37" s="34"/>
    </row>
    <row r="38" spans="1:47" x14ac:dyDescent="0.2">
      <c r="A38" s="25" t="s">
        <v>84</v>
      </c>
      <c r="B38" s="26" t="s">
        <v>54</v>
      </c>
      <c r="C38" s="27" t="s">
        <v>19</v>
      </c>
      <c r="D38" s="28" t="s">
        <v>85</v>
      </c>
      <c r="E38" s="28" t="str">
        <f>VLOOKUP(D38,Sheet2!A$1:B$353,2,FALSE)</f>
        <v>Large Urban</v>
      </c>
      <c r="F38" s="29">
        <v>26987</v>
      </c>
      <c r="G38" s="29">
        <v>28337</v>
      </c>
      <c r="H38" s="29">
        <v>33581</v>
      </c>
      <c r="I38" s="29">
        <v>19193</v>
      </c>
      <c r="J38" s="29">
        <v>10883</v>
      </c>
      <c r="K38" s="29">
        <v>4434</v>
      </c>
      <c r="L38" s="29">
        <v>2656</v>
      </c>
      <c r="M38" s="29">
        <v>179</v>
      </c>
      <c r="N38" s="30">
        <v>126250</v>
      </c>
      <c r="O38" s="31">
        <v>433</v>
      </c>
      <c r="P38" s="66"/>
      <c r="Q38" s="29">
        <v>380</v>
      </c>
      <c r="R38" s="66"/>
      <c r="S38" s="29">
        <v>390</v>
      </c>
      <c r="T38" s="66"/>
      <c r="U38" s="29">
        <v>313</v>
      </c>
      <c r="V38" s="66"/>
      <c r="W38" s="29">
        <v>261</v>
      </c>
      <c r="X38" s="66"/>
      <c r="Y38" s="29">
        <v>76</v>
      </c>
      <c r="Z38" s="66"/>
      <c r="AA38" s="29">
        <v>68</v>
      </c>
      <c r="AB38" s="66"/>
      <c r="AC38" s="29">
        <v>8</v>
      </c>
      <c r="AD38" s="66"/>
      <c r="AE38" s="30">
        <v>1929</v>
      </c>
      <c r="AF38" s="79">
        <f t="shared" si="0"/>
        <v>1.5279207920792079E-2</v>
      </c>
      <c r="AG38" s="32">
        <f t="shared" si="1"/>
        <v>6</v>
      </c>
      <c r="AH38" s="33"/>
      <c r="AI38" s="33"/>
      <c r="AJ38" s="33"/>
      <c r="AK38" s="33"/>
      <c r="AL38" s="33"/>
      <c r="AM38" s="33"/>
      <c r="AN38" s="33"/>
      <c r="AO38" s="34"/>
      <c r="AP38" s="34"/>
      <c r="AQ38" s="34"/>
      <c r="AR38" s="34"/>
      <c r="AS38" s="34"/>
      <c r="AT38" s="34"/>
      <c r="AU38" s="34"/>
    </row>
    <row r="39" spans="1:47" x14ac:dyDescent="0.2">
      <c r="A39" s="25" t="s">
        <v>86</v>
      </c>
      <c r="B39" s="26" t="s">
        <v>54</v>
      </c>
      <c r="C39" s="27" t="s">
        <v>55</v>
      </c>
      <c r="D39" s="28" t="s">
        <v>87</v>
      </c>
      <c r="E39" s="28" t="str">
        <f>VLOOKUP(D39,Sheet2!A$1:B$353,2,FALSE)</f>
        <v>Large Urban</v>
      </c>
      <c r="F39" s="29">
        <v>48289</v>
      </c>
      <c r="G39" s="29">
        <v>71116</v>
      </c>
      <c r="H39" s="29">
        <v>37448</v>
      </c>
      <c r="I39" s="29">
        <v>17074</v>
      </c>
      <c r="J39" s="29">
        <v>9268</v>
      </c>
      <c r="K39" s="29">
        <v>4657</v>
      </c>
      <c r="L39" s="29">
        <v>2806</v>
      </c>
      <c r="M39" s="29">
        <v>327</v>
      </c>
      <c r="N39" s="30">
        <v>190985</v>
      </c>
      <c r="O39" s="31">
        <v>879</v>
      </c>
      <c r="P39" s="66"/>
      <c r="Q39" s="29">
        <v>574</v>
      </c>
      <c r="R39" s="66"/>
      <c r="S39" s="29">
        <v>359</v>
      </c>
      <c r="T39" s="66"/>
      <c r="U39" s="29">
        <v>304</v>
      </c>
      <c r="V39" s="66"/>
      <c r="W39" s="29">
        <v>145</v>
      </c>
      <c r="X39" s="66"/>
      <c r="Y39" s="29">
        <v>44</v>
      </c>
      <c r="Z39" s="66"/>
      <c r="AA39" s="29">
        <v>13</v>
      </c>
      <c r="AB39" s="66"/>
      <c r="AC39" s="29">
        <v>8</v>
      </c>
      <c r="AD39" s="66"/>
      <c r="AE39" s="30">
        <v>2326</v>
      </c>
      <c r="AF39" s="79">
        <f t="shared" si="0"/>
        <v>1.2178966934576013E-2</v>
      </c>
      <c r="AG39" s="32">
        <f t="shared" si="1"/>
        <v>7</v>
      </c>
      <c r="AH39" s="33"/>
      <c r="AI39" s="33"/>
      <c r="AJ39" s="33"/>
      <c r="AK39" s="33"/>
      <c r="AL39" s="33"/>
      <c r="AM39" s="33"/>
      <c r="AN39" s="33"/>
      <c r="AO39" s="34"/>
      <c r="AP39" s="34"/>
      <c r="AQ39" s="34"/>
      <c r="AR39" s="34"/>
      <c r="AS39" s="34"/>
      <c r="AT39" s="34"/>
      <c r="AU39" s="34"/>
    </row>
    <row r="40" spans="1:47" x14ac:dyDescent="0.2">
      <c r="A40" s="25" t="s">
        <v>88</v>
      </c>
      <c r="B40" s="26" t="s">
        <v>18</v>
      </c>
      <c r="C40" s="27" t="s">
        <v>10</v>
      </c>
      <c r="D40" s="28" t="s">
        <v>89</v>
      </c>
      <c r="E40" s="28" t="str">
        <f>VLOOKUP(D40,Sheet2!A$1:B$353,2,FALSE)</f>
        <v>Significant Rural</v>
      </c>
      <c r="F40" s="29">
        <v>4381</v>
      </c>
      <c r="G40" s="29">
        <v>14374</v>
      </c>
      <c r="H40" s="29">
        <v>19822</v>
      </c>
      <c r="I40" s="29">
        <v>9098</v>
      </c>
      <c r="J40" s="29">
        <v>4547</v>
      </c>
      <c r="K40" s="29">
        <v>1979</v>
      </c>
      <c r="L40" s="29">
        <v>764</v>
      </c>
      <c r="M40" s="29">
        <v>94</v>
      </c>
      <c r="N40" s="30">
        <v>55059</v>
      </c>
      <c r="O40" s="31">
        <v>49</v>
      </c>
      <c r="P40" s="66"/>
      <c r="Q40" s="29">
        <v>86</v>
      </c>
      <c r="R40" s="66"/>
      <c r="S40" s="29">
        <v>123</v>
      </c>
      <c r="T40" s="66"/>
      <c r="U40" s="29">
        <v>59</v>
      </c>
      <c r="V40" s="66"/>
      <c r="W40" s="29">
        <v>33</v>
      </c>
      <c r="X40" s="66"/>
      <c r="Y40" s="29">
        <v>26</v>
      </c>
      <c r="Z40" s="66"/>
      <c r="AA40" s="29">
        <v>29</v>
      </c>
      <c r="AB40" s="66"/>
      <c r="AC40" s="29">
        <v>4</v>
      </c>
      <c r="AD40" s="66"/>
      <c r="AE40" s="30">
        <v>409</v>
      </c>
      <c r="AF40" s="79">
        <f t="shared" si="0"/>
        <v>7.4283949944604875E-3</v>
      </c>
      <c r="AG40" s="32">
        <f t="shared" si="1"/>
        <v>18</v>
      </c>
      <c r="AH40" s="33"/>
      <c r="AI40" s="33"/>
      <c r="AJ40" s="33"/>
      <c r="AK40" s="33"/>
      <c r="AL40" s="33"/>
      <c r="AM40" s="33"/>
      <c r="AN40" s="33"/>
      <c r="AO40" s="34"/>
      <c r="AP40" s="34"/>
      <c r="AQ40" s="34"/>
      <c r="AR40" s="34"/>
      <c r="AS40" s="34"/>
      <c r="AT40" s="34"/>
      <c r="AU40" s="34"/>
    </row>
    <row r="41" spans="1:47" x14ac:dyDescent="0.2">
      <c r="A41" s="25" t="s">
        <v>90</v>
      </c>
      <c r="B41" s="26" t="s">
        <v>38</v>
      </c>
      <c r="C41" s="27" t="s">
        <v>39</v>
      </c>
      <c r="D41" s="28" t="s">
        <v>91</v>
      </c>
      <c r="E41" s="28" t="str">
        <f>VLOOKUP(D41,Sheet2!A$1:B$353,2,FALSE)</f>
        <v>Major Urban</v>
      </c>
      <c r="F41" s="29">
        <v>1802</v>
      </c>
      <c r="G41" s="29">
        <v>9823</v>
      </c>
      <c r="H41" s="29">
        <v>28185</v>
      </c>
      <c r="I41" s="29">
        <v>35320</v>
      </c>
      <c r="J41" s="29">
        <v>28623</v>
      </c>
      <c r="K41" s="29">
        <v>17504</v>
      </c>
      <c r="L41" s="29">
        <v>13393</v>
      </c>
      <c r="M41" s="29">
        <v>1332</v>
      </c>
      <c r="N41" s="30">
        <v>135982</v>
      </c>
      <c r="O41" s="31">
        <v>12</v>
      </c>
      <c r="P41" s="66"/>
      <c r="Q41" s="29">
        <v>65</v>
      </c>
      <c r="R41" s="66"/>
      <c r="S41" s="29">
        <v>169</v>
      </c>
      <c r="T41" s="66"/>
      <c r="U41" s="29">
        <v>145</v>
      </c>
      <c r="V41" s="66"/>
      <c r="W41" s="29">
        <v>78</v>
      </c>
      <c r="X41" s="66"/>
      <c r="Y41" s="29">
        <v>44</v>
      </c>
      <c r="Z41" s="66"/>
      <c r="AA41" s="29">
        <v>46</v>
      </c>
      <c r="AB41" s="66"/>
      <c r="AC41" s="29">
        <v>9</v>
      </c>
      <c r="AD41" s="66"/>
      <c r="AE41" s="30">
        <v>568</v>
      </c>
      <c r="AF41" s="79">
        <f t="shared" si="0"/>
        <v>4.1770234295715608E-3</v>
      </c>
      <c r="AG41" s="32">
        <f t="shared" si="1"/>
        <v>48</v>
      </c>
      <c r="AH41" s="33"/>
      <c r="AI41" s="33"/>
      <c r="AJ41" s="33"/>
      <c r="AK41" s="33"/>
      <c r="AL41" s="33"/>
      <c r="AM41" s="33"/>
      <c r="AN41" s="33"/>
      <c r="AO41" s="34"/>
      <c r="AP41" s="34"/>
      <c r="AQ41" s="34"/>
      <c r="AR41" s="34"/>
      <c r="AS41" s="34"/>
      <c r="AT41" s="34"/>
      <c r="AU41" s="34"/>
    </row>
    <row r="42" spans="1:47" x14ac:dyDescent="0.2">
      <c r="A42" s="25" t="s">
        <v>92</v>
      </c>
      <c r="B42" s="26" t="s">
        <v>18</v>
      </c>
      <c r="C42" s="27" t="s">
        <v>60</v>
      </c>
      <c r="D42" s="28" t="s">
        <v>93</v>
      </c>
      <c r="E42" s="28" t="str">
        <f>VLOOKUP(D42,Sheet2!A$1:B$353,2,FALSE)</f>
        <v>Significant Rural</v>
      </c>
      <c r="F42" s="29">
        <v>3467</v>
      </c>
      <c r="G42" s="29">
        <v>7118</v>
      </c>
      <c r="H42" s="29">
        <v>8500</v>
      </c>
      <c r="I42" s="29">
        <v>7578</v>
      </c>
      <c r="J42" s="29">
        <v>6587</v>
      </c>
      <c r="K42" s="29">
        <v>3334</v>
      </c>
      <c r="L42" s="29">
        <v>2620</v>
      </c>
      <c r="M42" s="29">
        <v>327</v>
      </c>
      <c r="N42" s="30">
        <v>39531</v>
      </c>
      <c r="O42" s="31">
        <v>12</v>
      </c>
      <c r="P42" s="66"/>
      <c r="Q42" s="29">
        <v>20</v>
      </c>
      <c r="R42" s="66"/>
      <c r="S42" s="29">
        <v>11</v>
      </c>
      <c r="T42" s="66"/>
      <c r="U42" s="29">
        <v>11</v>
      </c>
      <c r="V42" s="66"/>
      <c r="W42" s="29">
        <v>9</v>
      </c>
      <c r="X42" s="66"/>
      <c r="Y42" s="29">
        <v>11</v>
      </c>
      <c r="Z42" s="66"/>
      <c r="AA42" s="29">
        <v>6</v>
      </c>
      <c r="AB42" s="66"/>
      <c r="AC42" s="29">
        <v>1</v>
      </c>
      <c r="AD42" s="66"/>
      <c r="AE42" s="30">
        <v>81</v>
      </c>
      <c r="AF42" s="79">
        <f t="shared" si="0"/>
        <v>2.0490248159672157E-3</v>
      </c>
      <c r="AG42" s="32">
        <f t="shared" si="1"/>
        <v>52</v>
      </c>
      <c r="AH42" s="33"/>
      <c r="AI42" s="33"/>
      <c r="AJ42" s="33"/>
      <c r="AK42" s="33"/>
      <c r="AL42" s="33"/>
      <c r="AM42" s="33"/>
      <c r="AN42" s="33"/>
      <c r="AO42" s="34"/>
      <c r="AP42" s="34"/>
      <c r="AQ42" s="34"/>
      <c r="AR42" s="34"/>
      <c r="AS42" s="34"/>
      <c r="AT42" s="34"/>
      <c r="AU42" s="34"/>
    </row>
    <row r="43" spans="1:47" x14ac:dyDescent="0.2">
      <c r="A43" s="25" t="s">
        <v>94</v>
      </c>
      <c r="B43" s="26" t="s">
        <v>18</v>
      </c>
      <c r="C43" s="27" t="s">
        <v>10</v>
      </c>
      <c r="D43" s="28" t="s">
        <v>95</v>
      </c>
      <c r="E43" s="28" t="str">
        <f>VLOOKUP(D43,Sheet2!A$1:B$353,2,FALSE)</f>
        <v>Major Urban</v>
      </c>
      <c r="F43" s="29">
        <v>491</v>
      </c>
      <c r="G43" s="29">
        <v>3594</v>
      </c>
      <c r="H43" s="29">
        <v>9088</v>
      </c>
      <c r="I43" s="29">
        <v>13989</v>
      </c>
      <c r="J43" s="29">
        <v>7316</v>
      </c>
      <c r="K43" s="29">
        <v>2761</v>
      </c>
      <c r="L43" s="29">
        <v>2066</v>
      </c>
      <c r="M43" s="29">
        <v>162</v>
      </c>
      <c r="N43" s="30">
        <v>39467</v>
      </c>
      <c r="O43" s="31">
        <v>0</v>
      </c>
      <c r="P43" s="66"/>
      <c r="Q43" s="29">
        <v>20</v>
      </c>
      <c r="R43" s="66"/>
      <c r="S43" s="29">
        <v>33</v>
      </c>
      <c r="T43" s="66"/>
      <c r="U43" s="29">
        <v>21</v>
      </c>
      <c r="V43" s="66"/>
      <c r="W43" s="29">
        <v>7</v>
      </c>
      <c r="X43" s="66"/>
      <c r="Y43" s="29">
        <v>6</v>
      </c>
      <c r="Z43" s="66"/>
      <c r="AA43" s="29">
        <v>3</v>
      </c>
      <c r="AB43" s="66"/>
      <c r="AC43" s="29">
        <v>1</v>
      </c>
      <c r="AD43" s="66"/>
      <c r="AE43" s="30">
        <v>91</v>
      </c>
      <c r="AF43" s="79">
        <f t="shared" si="0"/>
        <v>2.305723769224922E-3</v>
      </c>
      <c r="AG43" s="32">
        <f t="shared" si="1"/>
        <v>58</v>
      </c>
      <c r="AH43" s="33"/>
      <c r="AI43" s="33"/>
      <c r="AJ43" s="33"/>
      <c r="AK43" s="33"/>
      <c r="AL43" s="33"/>
      <c r="AM43" s="33"/>
      <c r="AN43" s="33"/>
      <c r="AO43" s="34"/>
      <c r="AP43" s="34"/>
      <c r="AQ43" s="34"/>
      <c r="AR43" s="34"/>
      <c r="AS43" s="34"/>
      <c r="AT43" s="34"/>
      <c r="AU43" s="34"/>
    </row>
    <row r="44" spans="1:47" x14ac:dyDescent="0.2">
      <c r="A44" s="25" t="s">
        <v>96</v>
      </c>
      <c r="B44" s="26" t="s">
        <v>18</v>
      </c>
      <c r="C44" s="27" t="s">
        <v>25</v>
      </c>
      <c r="D44" s="28" t="s">
        <v>97</v>
      </c>
      <c r="E44" s="28" t="str">
        <f>VLOOKUP(D44,Sheet2!A$1:B$353,2,FALSE)</f>
        <v>Large Urban</v>
      </c>
      <c r="F44" s="29">
        <v>16089</v>
      </c>
      <c r="G44" s="29">
        <v>12838</v>
      </c>
      <c r="H44" s="29">
        <v>10802</v>
      </c>
      <c r="I44" s="29">
        <v>5885</v>
      </c>
      <c r="J44" s="29">
        <v>2580</v>
      </c>
      <c r="K44" s="29">
        <v>738</v>
      </c>
      <c r="L44" s="29">
        <v>445</v>
      </c>
      <c r="M44" s="29">
        <v>24</v>
      </c>
      <c r="N44" s="30">
        <v>49401</v>
      </c>
      <c r="O44" s="31">
        <v>125</v>
      </c>
      <c r="P44" s="66"/>
      <c r="Q44" s="29">
        <v>123</v>
      </c>
      <c r="R44" s="66"/>
      <c r="S44" s="29">
        <v>56</v>
      </c>
      <c r="T44" s="66"/>
      <c r="U44" s="29">
        <v>31</v>
      </c>
      <c r="V44" s="66"/>
      <c r="W44" s="29">
        <v>14</v>
      </c>
      <c r="X44" s="66"/>
      <c r="Y44" s="29">
        <v>10</v>
      </c>
      <c r="Z44" s="66"/>
      <c r="AA44" s="29">
        <v>3</v>
      </c>
      <c r="AB44" s="66"/>
      <c r="AC44" s="29">
        <v>1</v>
      </c>
      <c r="AD44" s="66"/>
      <c r="AE44" s="30">
        <v>363</v>
      </c>
      <c r="AF44" s="79">
        <f t="shared" si="0"/>
        <v>7.3480293921175683E-3</v>
      </c>
      <c r="AG44" s="32">
        <f t="shared" si="1"/>
        <v>13</v>
      </c>
      <c r="AH44" s="33"/>
      <c r="AI44" s="33"/>
      <c r="AJ44" s="33"/>
      <c r="AK44" s="33"/>
      <c r="AL44" s="33"/>
      <c r="AM44" s="33"/>
      <c r="AN44" s="33"/>
      <c r="AO44" s="34"/>
      <c r="AP44" s="34"/>
      <c r="AQ44" s="34"/>
      <c r="AR44" s="34"/>
      <c r="AS44" s="34"/>
      <c r="AT44" s="34"/>
      <c r="AU44" s="34"/>
    </row>
    <row r="45" spans="1:47" x14ac:dyDescent="0.2">
      <c r="A45" s="25" t="s">
        <v>98</v>
      </c>
      <c r="B45" s="26" t="s">
        <v>18</v>
      </c>
      <c r="C45" s="27" t="s">
        <v>22</v>
      </c>
      <c r="D45" s="28" t="s">
        <v>99</v>
      </c>
      <c r="E45" s="28" t="str">
        <f>VLOOKUP(D45,Sheet2!A$1:B$353,2,FALSE)</f>
        <v>Other Urban</v>
      </c>
      <c r="F45" s="29">
        <v>24947</v>
      </c>
      <c r="G45" s="29">
        <v>4951</v>
      </c>
      <c r="H45" s="29">
        <v>6079</v>
      </c>
      <c r="I45" s="29">
        <v>2719</v>
      </c>
      <c r="J45" s="29">
        <v>1263</v>
      </c>
      <c r="K45" s="29">
        <v>326</v>
      </c>
      <c r="L45" s="29">
        <v>134</v>
      </c>
      <c r="M45" s="29">
        <v>21</v>
      </c>
      <c r="N45" s="30">
        <v>40440</v>
      </c>
      <c r="O45" s="31">
        <v>24</v>
      </c>
      <c r="P45" s="66"/>
      <c r="Q45" s="29">
        <v>9</v>
      </c>
      <c r="R45" s="66"/>
      <c r="S45" s="29">
        <v>4</v>
      </c>
      <c r="T45" s="66"/>
      <c r="U45" s="29">
        <v>4</v>
      </c>
      <c r="V45" s="66"/>
      <c r="W45" s="29">
        <v>0</v>
      </c>
      <c r="X45" s="66"/>
      <c r="Y45" s="29">
        <v>1</v>
      </c>
      <c r="Z45" s="66"/>
      <c r="AA45" s="29">
        <v>0</v>
      </c>
      <c r="AB45" s="66"/>
      <c r="AC45" s="29">
        <v>0</v>
      </c>
      <c r="AD45" s="66"/>
      <c r="AE45" s="30">
        <v>42</v>
      </c>
      <c r="AF45" s="79">
        <f t="shared" si="0"/>
        <v>1.0385756676557863E-3</v>
      </c>
      <c r="AG45" s="32">
        <f t="shared" si="1"/>
        <v>53</v>
      </c>
      <c r="AH45" s="33"/>
      <c r="AI45" s="33"/>
      <c r="AJ45" s="33"/>
      <c r="AK45" s="33"/>
      <c r="AL45" s="33"/>
      <c r="AM45" s="33"/>
      <c r="AN45" s="33"/>
      <c r="AO45" s="34"/>
      <c r="AP45" s="34"/>
      <c r="AQ45" s="34"/>
      <c r="AR45" s="34"/>
      <c r="AS45" s="34"/>
      <c r="AT45" s="34"/>
      <c r="AU45" s="34"/>
    </row>
    <row r="46" spans="1:47" x14ac:dyDescent="0.2">
      <c r="A46" s="25" t="s">
        <v>100</v>
      </c>
      <c r="B46" s="26" t="s">
        <v>43</v>
      </c>
      <c r="C46" s="27" t="s">
        <v>22</v>
      </c>
      <c r="D46" s="28" t="s">
        <v>101</v>
      </c>
      <c r="E46" s="28" t="str">
        <f>VLOOKUP(D46,Sheet2!A$1:B$353,2,FALSE)</f>
        <v>Major Urban</v>
      </c>
      <c r="F46" s="29">
        <v>29817</v>
      </c>
      <c r="G46" s="29">
        <v>17819</v>
      </c>
      <c r="H46" s="29">
        <v>16888</v>
      </c>
      <c r="I46" s="29">
        <v>8788</v>
      </c>
      <c r="J46" s="29">
        <v>5233</v>
      </c>
      <c r="K46" s="29">
        <v>1771</v>
      </c>
      <c r="L46" s="29">
        <v>1262</v>
      </c>
      <c r="M46" s="29">
        <v>182</v>
      </c>
      <c r="N46" s="30">
        <v>81760</v>
      </c>
      <c r="O46" s="31">
        <v>177</v>
      </c>
      <c r="P46" s="66"/>
      <c r="Q46" s="29">
        <v>93</v>
      </c>
      <c r="R46" s="66"/>
      <c r="S46" s="29">
        <v>57</v>
      </c>
      <c r="T46" s="66"/>
      <c r="U46" s="29">
        <v>24</v>
      </c>
      <c r="V46" s="66"/>
      <c r="W46" s="29">
        <v>20</v>
      </c>
      <c r="X46" s="66"/>
      <c r="Y46" s="29">
        <v>8</v>
      </c>
      <c r="Z46" s="66"/>
      <c r="AA46" s="29">
        <v>7</v>
      </c>
      <c r="AB46" s="66"/>
      <c r="AC46" s="29">
        <v>1</v>
      </c>
      <c r="AD46" s="66"/>
      <c r="AE46" s="30">
        <v>387</v>
      </c>
      <c r="AF46" s="79">
        <f t="shared" si="0"/>
        <v>4.733365949119374E-3</v>
      </c>
      <c r="AG46" s="32">
        <f t="shared" si="1"/>
        <v>45</v>
      </c>
      <c r="AH46" s="33"/>
      <c r="AI46" s="33"/>
      <c r="AJ46" s="33"/>
      <c r="AK46" s="33"/>
      <c r="AL46" s="33"/>
      <c r="AM46" s="33"/>
      <c r="AN46" s="33"/>
      <c r="AO46" s="34"/>
      <c r="AP46" s="34"/>
      <c r="AQ46" s="34"/>
      <c r="AR46" s="34"/>
      <c r="AS46" s="34"/>
      <c r="AT46" s="34"/>
      <c r="AU46" s="34"/>
    </row>
    <row r="47" spans="1:47" x14ac:dyDescent="0.2">
      <c r="A47" s="25" t="s">
        <v>102</v>
      </c>
      <c r="B47" s="26" t="s">
        <v>43</v>
      </c>
      <c r="C47" s="27" t="s">
        <v>44</v>
      </c>
      <c r="D47" s="28" t="s">
        <v>103</v>
      </c>
      <c r="E47" s="28" t="str">
        <f>VLOOKUP(D47,Sheet2!A$1:B$353,2,FALSE)</f>
        <v>Significant Rural</v>
      </c>
      <c r="F47" s="29">
        <v>44229</v>
      </c>
      <c r="G47" s="29">
        <v>17771</v>
      </c>
      <c r="H47" s="29">
        <v>14946</v>
      </c>
      <c r="I47" s="29">
        <v>7066</v>
      </c>
      <c r="J47" s="29">
        <v>5087</v>
      </c>
      <c r="K47" s="29">
        <v>2717</v>
      </c>
      <c r="L47" s="29">
        <v>1244</v>
      </c>
      <c r="M47" s="29">
        <v>48</v>
      </c>
      <c r="N47" s="30">
        <v>93108</v>
      </c>
      <c r="O47" s="31">
        <v>219</v>
      </c>
      <c r="P47" s="66"/>
      <c r="Q47" s="29">
        <v>114</v>
      </c>
      <c r="R47" s="66"/>
      <c r="S47" s="29">
        <v>68</v>
      </c>
      <c r="T47" s="66"/>
      <c r="U47" s="29">
        <v>35</v>
      </c>
      <c r="V47" s="66"/>
      <c r="W47" s="29">
        <v>25</v>
      </c>
      <c r="X47" s="66"/>
      <c r="Y47" s="29">
        <v>12</v>
      </c>
      <c r="Z47" s="66"/>
      <c r="AA47" s="29">
        <v>12</v>
      </c>
      <c r="AB47" s="66"/>
      <c r="AC47" s="29">
        <v>3</v>
      </c>
      <c r="AD47" s="66"/>
      <c r="AE47" s="30">
        <v>488</v>
      </c>
      <c r="AF47" s="79">
        <f t="shared" si="0"/>
        <v>5.2412252438028958E-3</v>
      </c>
      <c r="AG47" s="32">
        <f t="shared" si="1"/>
        <v>29</v>
      </c>
      <c r="AH47" s="33"/>
      <c r="AI47" s="33"/>
      <c r="AJ47" s="33"/>
      <c r="AK47" s="33"/>
      <c r="AL47" s="33"/>
      <c r="AM47" s="33"/>
      <c r="AN47" s="33"/>
      <c r="AO47" s="34"/>
      <c r="AP47" s="34"/>
      <c r="AQ47" s="34"/>
      <c r="AR47" s="34"/>
      <c r="AS47" s="34"/>
      <c r="AT47" s="34"/>
      <c r="AU47" s="34"/>
    </row>
    <row r="48" spans="1:47" x14ac:dyDescent="0.2">
      <c r="A48" s="25" t="s">
        <v>104</v>
      </c>
      <c r="B48" s="26" t="s">
        <v>18</v>
      </c>
      <c r="C48" s="27" t="s">
        <v>10</v>
      </c>
      <c r="D48" s="28" t="s">
        <v>105</v>
      </c>
      <c r="E48" s="28" t="str">
        <f>VLOOKUP(D48,Sheet2!A$1:B$353,2,FALSE)</f>
        <v>Other Urban</v>
      </c>
      <c r="F48" s="29">
        <v>2980</v>
      </c>
      <c r="G48" s="29">
        <v>9574</v>
      </c>
      <c r="H48" s="29">
        <v>17641</v>
      </c>
      <c r="I48" s="29">
        <v>8621</v>
      </c>
      <c r="J48" s="29">
        <v>4942</v>
      </c>
      <c r="K48" s="29">
        <v>3100</v>
      </c>
      <c r="L48" s="29">
        <v>2845</v>
      </c>
      <c r="M48" s="29">
        <v>446</v>
      </c>
      <c r="N48" s="30">
        <v>50149</v>
      </c>
      <c r="O48" s="31">
        <v>245</v>
      </c>
      <c r="P48" s="66"/>
      <c r="Q48" s="29">
        <v>267</v>
      </c>
      <c r="R48" s="66"/>
      <c r="S48" s="29">
        <v>392</v>
      </c>
      <c r="T48" s="66"/>
      <c r="U48" s="29">
        <v>270</v>
      </c>
      <c r="V48" s="66"/>
      <c r="W48" s="29">
        <v>187</v>
      </c>
      <c r="X48" s="66"/>
      <c r="Y48" s="29">
        <v>79</v>
      </c>
      <c r="Z48" s="66"/>
      <c r="AA48" s="29">
        <v>57</v>
      </c>
      <c r="AB48" s="66"/>
      <c r="AC48" s="29">
        <v>6</v>
      </c>
      <c r="AD48" s="66"/>
      <c r="AE48" s="30">
        <v>1503</v>
      </c>
      <c r="AF48" s="79">
        <f t="shared" si="0"/>
        <v>2.997068735169196E-2</v>
      </c>
      <c r="AG48" s="32">
        <f t="shared" si="1"/>
        <v>2</v>
      </c>
      <c r="AH48" s="33"/>
      <c r="AI48" s="33"/>
      <c r="AJ48" s="33"/>
      <c r="AK48" s="33"/>
      <c r="AL48" s="33"/>
      <c r="AM48" s="33"/>
      <c r="AN48" s="33"/>
      <c r="AO48" s="34"/>
      <c r="AP48" s="34"/>
      <c r="AQ48" s="34"/>
      <c r="AR48" s="34"/>
      <c r="AS48" s="34"/>
      <c r="AT48" s="34"/>
      <c r="AU48" s="34"/>
    </row>
    <row r="49" spans="1:47" x14ac:dyDescent="0.2">
      <c r="A49" s="25" t="s">
        <v>106</v>
      </c>
      <c r="B49" s="26" t="s">
        <v>107</v>
      </c>
      <c r="C49" s="27" t="s">
        <v>39</v>
      </c>
      <c r="D49" s="28" t="s">
        <v>108</v>
      </c>
      <c r="E49" s="28" t="str">
        <f>VLOOKUP(D49,Sheet2!A$1:B$353,2,FALSE)</f>
        <v>Major Urban</v>
      </c>
      <c r="F49" s="29">
        <v>3858</v>
      </c>
      <c r="G49" s="29">
        <v>11153</v>
      </c>
      <c r="H49" s="29">
        <v>19874</v>
      </c>
      <c r="I49" s="29">
        <v>24871</v>
      </c>
      <c r="J49" s="29">
        <v>17166</v>
      </c>
      <c r="K49" s="29">
        <v>10656</v>
      </c>
      <c r="L49" s="29">
        <v>11844</v>
      </c>
      <c r="M49" s="29">
        <v>4362</v>
      </c>
      <c r="N49" s="30">
        <v>103784</v>
      </c>
      <c r="O49" s="31">
        <v>412</v>
      </c>
      <c r="P49" s="66"/>
      <c r="Q49" s="29">
        <v>690</v>
      </c>
      <c r="R49" s="66"/>
      <c r="S49" s="29">
        <v>677</v>
      </c>
      <c r="T49" s="66"/>
      <c r="U49" s="29">
        <v>1007</v>
      </c>
      <c r="V49" s="66"/>
      <c r="W49" s="29">
        <v>844</v>
      </c>
      <c r="X49" s="66"/>
      <c r="Y49" s="29">
        <v>550</v>
      </c>
      <c r="Z49" s="66"/>
      <c r="AA49" s="29">
        <v>509</v>
      </c>
      <c r="AB49" s="66"/>
      <c r="AC49" s="29">
        <v>147</v>
      </c>
      <c r="AD49" s="66"/>
      <c r="AE49" s="30">
        <v>4836</v>
      </c>
      <c r="AF49" s="79">
        <f t="shared" si="0"/>
        <v>4.6596777923379323E-2</v>
      </c>
      <c r="AG49" s="32">
        <f t="shared" si="1"/>
        <v>4</v>
      </c>
      <c r="AH49" s="33"/>
      <c r="AI49" s="33"/>
      <c r="AJ49" s="33"/>
      <c r="AK49" s="33"/>
      <c r="AL49" s="33"/>
      <c r="AM49" s="33"/>
      <c r="AN49" s="33"/>
      <c r="AO49" s="34"/>
      <c r="AP49" s="34"/>
      <c r="AQ49" s="34"/>
      <c r="AR49" s="34"/>
      <c r="AS49" s="34"/>
      <c r="AT49" s="34"/>
      <c r="AU49" s="34"/>
    </row>
    <row r="50" spans="1:47" x14ac:dyDescent="0.2">
      <c r="A50" s="25" t="s">
        <v>109</v>
      </c>
      <c r="B50" s="26" t="s">
        <v>18</v>
      </c>
      <c r="C50" s="27" t="s">
        <v>60</v>
      </c>
      <c r="D50" s="28" t="s">
        <v>110</v>
      </c>
      <c r="E50" s="28" t="str">
        <f>VLOOKUP(D50,Sheet2!A$1:B$353,2,FALSE)</f>
        <v>Significant Rural</v>
      </c>
      <c r="F50" s="29">
        <v>13816</v>
      </c>
      <c r="G50" s="29">
        <v>13184</v>
      </c>
      <c r="H50" s="29">
        <v>7534</v>
      </c>
      <c r="I50" s="29">
        <v>4636</v>
      </c>
      <c r="J50" s="29">
        <v>1682</v>
      </c>
      <c r="K50" s="29">
        <v>564</v>
      </c>
      <c r="L50" s="29">
        <v>259</v>
      </c>
      <c r="M50" s="29">
        <v>18</v>
      </c>
      <c r="N50" s="30">
        <v>41693</v>
      </c>
      <c r="O50" s="31">
        <v>44</v>
      </c>
      <c r="P50" s="66"/>
      <c r="Q50" s="29">
        <v>30</v>
      </c>
      <c r="R50" s="66"/>
      <c r="S50" s="29">
        <v>16</v>
      </c>
      <c r="T50" s="66"/>
      <c r="U50" s="29">
        <v>4</v>
      </c>
      <c r="V50" s="66"/>
      <c r="W50" s="29">
        <v>5</v>
      </c>
      <c r="X50" s="66"/>
      <c r="Y50" s="29">
        <v>1</v>
      </c>
      <c r="Z50" s="66"/>
      <c r="AA50" s="29">
        <v>3</v>
      </c>
      <c r="AB50" s="66"/>
      <c r="AC50" s="29">
        <v>0</v>
      </c>
      <c r="AD50" s="66"/>
      <c r="AE50" s="30">
        <v>103</v>
      </c>
      <c r="AF50" s="79">
        <f t="shared" si="0"/>
        <v>2.4704386827525005E-3</v>
      </c>
      <c r="AG50" s="32">
        <f t="shared" si="1"/>
        <v>48</v>
      </c>
      <c r="AH50" s="33"/>
      <c r="AI50" s="33"/>
      <c r="AJ50" s="33"/>
      <c r="AK50" s="33"/>
      <c r="AL50" s="33"/>
      <c r="AM50" s="33"/>
      <c r="AN50" s="33"/>
      <c r="AO50" s="34"/>
      <c r="AP50" s="34"/>
      <c r="AQ50" s="34"/>
      <c r="AR50" s="34"/>
      <c r="AS50" s="34"/>
      <c r="AT50" s="34"/>
      <c r="AU50" s="34"/>
    </row>
    <row r="51" spans="1:47" x14ac:dyDescent="0.2">
      <c r="A51" s="25" t="s">
        <v>111</v>
      </c>
      <c r="B51" s="26" t="s">
        <v>18</v>
      </c>
      <c r="C51" s="27" t="s">
        <v>19</v>
      </c>
      <c r="D51" s="28" t="s">
        <v>112</v>
      </c>
      <c r="E51" s="28" t="str">
        <f>VLOOKUP(D51,Sheet2!A$1:B$353,2,FALSE)</f>
        <v>Other Urban</v>
      </c>
      <c r="F51" s="29">
        <v>6125</v>
      </c>
      <c r="G51" s="29">
        <v>13218</v>
      </c>
      <c r="H51" s="29">
        <v>20168</v>
      </c>
      <c r="I51" s="29">
        <v>12568</v>
      </c>
      <c r="J51" s="29">
        <v>6855</v>
      </c>
      <c r="K51" s="29">
        <v>3832</v>
      </c>
      <c r="L51" s="29">
        <v>2071</v>
      </c>
      <c r="M51" s="29">
        <v>111</v>
      </c>
      <c r="N51" s="30">
        <v>64948</v>
      </c>
      <c r="O51" s="31">
        <v>135</v>
      </c>
      <c r="P51" s="66"/>
      <c r="Q51" s="29">
        <v>224</v>
      </c>
      <c r="R51" s="66"/>
      <c r="S51" s="29">
        <v>303</v>
      </c>
      <c r="T51" s="66"/>
      <c r="U51" s="29">
        <v>194</v>
      </c>
      <c r="V51" s="66"/>
      <c r="W51" s="29">
        <v>98</v>
      </c>
      <c r="X51" s="66"/>
      <c r="Y51" s="29">
        <v>45</v>
      </c>
      <c r="Z51" s="66"/>
      <c r="AA51" s="29">
        <v>40</v>
      </c>
      <c r="AB51" s="66"/>
      <c r="AC51" s="29">
        <v>4</v>
      </c>
      <c r="AD51" s="66"/>
      <c r="AE51" s="30">
        <v>1043</v>
      </c>
      <c r="AF51" s="79">
        <f t="shared" si="0"/>
        <v>1.6059001046991438E-2</v>
      </c>
      <c r="AG51" s="32">
        <f t="shared" si="1"/>
        <v>7</v>
      </c>
      <c r="AH51" s="33"/>
      <c r="AI51" s="33"/>
      <c r="AJ51" s="33"/>
      <c r="AK51" s="33"/>
      <c r="AL51" s="33"/>
      <c r="AM51" s="33"/>
      <c r="AN51" s="33"/>
      <c r="AO51" s="34"/>
      <c r="AP51" s="34"/>
      <c r="AQ51" s="34"/>
      <c r="AR51" s="34"/>
      <c r="AS51" s="34"/>
      <c r="AT51" s="34"/>
      <c r="AU51" s="34"/>
    </row>
    <row r="52" spans="1:47" x14ac:dyDescent="0.2">
      <c r="A52" s="25" t="s">
        <v>113</v>
      </c>
      <c r="B52" s="26" t="s">
        <v>18</v>
      </c>
      <c r="C52" s="27" t="s">
        <v>22</v>
      </c>
      <c r="D52" s="28" t="s">
        <v>114</v>
      </c>
      <c r="E52" s="28" t="str">
        <f>VLOOKUP(D52,Sheet2!A$1:B$353,2,FALSE)</f>
        <v>Significant Rural</v>
      </c>
      <c r="F52" s="29">
        <v>22210</v>
      </c>
      <c r="G52" s="29">
        <v>11423</v>
      </c>
      <c r="H52" s="29">
        <v>7333</v>
      </c>
      <c r="I52" s="29">
        <v>5109</v>
      </c>
      <c r="J52" s="29">
        <v>2505</v>
      </c>
      <c r="K52" s="29">
        <v>1029</v>
      </c>
      <c r="L52" s="29">
        <v>347</v>
      </c>
      <c r="M52" s="29">
        <v>29</v>
      </c>
      <c r="N52" s="30">
        <v>49985</v>
      </c>
      <c r="O52" s="31">
        <v>172</v>
      </c>
      <c r="P52" s="66"/>
      <c r="Q52" s="29">
        <v>112</v>
      </c>
      <c r="R52" s="66"/>
      <c r="S52" s="29">
        <v>80</v>
      </c>
      <c r="T52" s="66"/>
      <c r="U52" s="29">
        <v>40</v>
      </c>
      <c r="V52" s="66"/>
      <c r="W52" s="29">
        <v>32</v>
      </c>
      <c r="X52" s="66"/>
      <c r="Y52" s="29">
        <v>12</v>
      </c>
      <c r="Z52" s="66"/>
      <c r="AA52" s="29">
        <v>4</v>
      </c>
      <c r="AB52" s="66"/>
      <c r="AC52" s="29">
        <v>3</v>
      </c>
      <c r="AD52" s="66"/>
      <c r="AE52" s="30">
        <v>455</v>
      </c>
      <c r="AF52" s="79">
        <f t="shared" si="0"/>
        <v>9.1027308192457735E-3</v>
      </c>
      <c r="AG52" s="32">
        <f t="shared" si="1"/>
        <v>13</v>
      </c>
      <c r="AH52" s="33"/>
      <c r="AI52" s="33"/>
      <c r="AJ52" s="33"/>
      <c r="AK52" s="33"/>
      <c r="AL52" s="33"/>
      <c r="AM52" s="33"/>
      <c r="AN52" s="33"/>
      <c r="AO52" s="34"/>
      <c r="AP52" s="34"/>
      <c r="AQ52" s="34"/>
      <c r="AR52" s="34"/>
      <c r="AS52" s="34"/>
      <c r="AT52" s="34"/>
      <c r="AU52" s="34"/>
    </row>
    <row r="53" spans="1:47" x14ac:dyDescent="0.2">
      <c r="A53" s="25" t="s">
        <v>115</v>
      </c>
      <c r="B53" s="26" t="s">
        <v>18</v>
      </c>
      <c r="C53" s="27" t="s">
        <v>10</v>
      </c>
      <c r="D53" s="28" t="s">
        <v>116</v>
      </c>
      <c r="E53" s="28" t="str">
        <f>VLOOKUP(D53,Sheet2!A$1:B$353,2,FALSE)</f>
        <v>Large Urban</v>
      </c>
      <c r="F53" s="29">
        <v>2591</v>
      </c>
      <c r="G53" s="29">
        <v>6285</v>
      </c>
      <c r="H53" s="29">
        <v>13660</v>
      </c>
      <c r="I53" s="29">
        <v>8420</v>
      </c>
      <c r="J53" s="29">
        <v>4282</v>
      </c>
      <c r="K53" s="29">
        <v>1726</v>
      </c>
      <c r="L53" s="29">
        <v>604</v>
      </c>
      <c r="M53" s="29">
        <v>65</v>
      </c>
      <c r="N53" s="30">
        <v>37633</v>
      </c>
      <c r="O53" s="31">
        <v>5</v>
      </c>
      <c r="P53" s="66"/>
      <c r="Q53" s="29">
        <v>12</v>
      </c>
      <c r="R53" s="66"/>
      <c r="S53" s="29">
        <v>7</v>
      </c>
      <c r="T53" s="66"/>
      <c r="U53" s="29">
        <v>4</v>
      </c>
      <c r="V53" s="66"/>
      <c r="W53" s="29">
        <v>5</v>
      </c>
      <c r="X53" s="66"/>
      <c r="Y53" s="29">
        <v>3</v>
      </c>
      <c r="Z53" s="66"/>
      <c r="AA53" s="29">
        <v>3</v>
      </c>
      <c r="AB53" s="66"/>
      <c r="AC53" s="29">
        <v>0</v>
      </c>
      <c r="AD53" s="66"/>
      <c r="AE53" s="30">
        <v>39</v>
      </c>
      <c r="AF53" s="79">
        <f t="shared" si="0"/>
        <v>1.0363245024313768E-3</v>
      </c>
      <c r="AG53" s="32">
        <f t="shared" si="1"/>
        <v>38</v>
      </c>
      <c r="AH53" s="33"/>
      <c r="AI53" s="33"/>
      <c r="AJ53" s="33"/>
      <c r="AK53" s="33"/>
      <c r="AL53" s="33"/>
      <c r="AM53" s="33"/>
      <c r="AN53" s="33"/>
      <c r="AO53" s="34"/>
      <c r="AP53" s="34"/>
      <c r="AQ53" s="34"/>
      <c r="AR53" s="34"/>
      <c r="AS53" s="34"/>
      <c r="AT53" s="34"/>
      <c r="AU53" s="34"/>
    </row>
    <row r="54" spans="1:47" x14ac:dyDescent="0.2">
      <c r="A54" s="25" t="s">
        <v>117</v>
      </c>
      <c r="B54" s="26" t="s">
        <v>54</v>
      </c>
      <c r="C54" s="27" t="s">
        <v>10</v>
      </c>
      <c r="D54" s="28" t="s">
        <v>637</v>
      </c>
      <c r="E54" s="28" t="str">
        <f>VLOOKUP(D54,Sheet2!A$1:B$353,2,FALSE)</f>
        <v>Rural 50</v>
      </c>
      <c r="F54" s="29">
        <v>9422</v>
      </c>
      <c r="G54" s="29">
        <v>22431</v>
      </c>
      <c r="H54" s="29">
        <v>31478</v>
      </c>
      <c r="I54" s="29">
        <v>20481</v>
      </c>
      <c r="J54" s="29">
        <v>14240</v>
      </c>
      <c r="K54" s="29">
        <v>7542</v>
      </c>
      <c r="L54" s="29">
        <v>4456</v>
      </c>
      <c r="M54" s="29">
        <v>334</v>
      </c>
      <c r="N54" s="30">
        <v>110384</v>
      </c>
      <c r="O54" s="31">
        <v>69</v>
      </c>
      <c r="P54" s="66"/>
      <c r="Q54" s="29">
        <v>96</v>
      </c>
      <c r="R54" s="66"/>
      <c r="S54" s="29">
        <v>77</v>
      </c>
      <c r="T54" s="66"/>
      <c r="U54" s="29">
        <v>52</v>
      </c>
      <c r="V54" s="66"/>
      <c r="W54" s="29">
        <v>26</v>
      </c>
      <c r="X54" s="66"/>
      <c r="Y54" s="29">
        <v>17</v>
      </c>
      <c r="Z54" s="66"/>
      <c r="AA54" s="29">
        <v>20</v>
      </c>
      <c r="AB54" s="66"/>
      <c r="AC54" s="29">
        <v>5</v>
      </c>
      <c r="AD54" s="66"/>
      <c r="AE54" s="30">
        <v>362</v>
      </c>
      <c r="AF54" s="79">
        <f t="shared" si="0"/>
        <v>3.2794607914190463E-3</v>
      </c>
      <c r="AG54" s="32">
        <f t="shared" si="1"/>
        <v>42</v>
      </c>
      <c r="AH54" s="33"/>
      <c r="AI54" s="33"/>
      <c r="AJ54" s="33"/>
      <c r="AK54" s="33"/>
      <c r="AL54" s="33"/>
      <c r="AM54" s="33"/>
      <c r="AN54" s="33"/>
      <c r="AO54" s="34"/>
      <c r="AP54" s="34"/>
      <c r="AQ54" s="34"/>
      <c r="AR54" s="34"/>
      <c r="AS54" s="34"/>
      <c r="AT54" s="34"/>
      <c r="AU54" s="34"/>
    </row>
    <row r="55" spans="1:47" x14ac:dyDescent="0.2">
      <c r="A55" s="25" t="s">
        <v>118</v>
      </c>
      <c r="B55" s="26" t="s">
        <v>18</v>
      </c>
      <c r="C55" s="27" t="s">
        <v>25</v>
      </c>
      <c r="D55" s="28" t="s">
        <v>119</v>
      </c>
      <c r="E55" s="28" t="str">
        <f>VLOOKUP(D55,Sheet2!A$1:B$353,2,FALSE)</f>
        <v>Other Urban</v>
      </c>
      <c r="F55" s="29">
        <v>12067</v>
      </c>
      <c r="G55" s="29">
        <v>19669</v>
      </c>
      <c r="H55" s="29">
        <v>17490</v>
      </c>
      <c r="I55" s="29">
        <v>9620</v>
      </c>
      <c r="J55" s="29">
        <v>5969</v>
      </c>
      <c r="K55" s="29">
        <v>2868</v>
      </c>
      <c r="L55" s="29">
        <v>1827</v>
      </c>
      <c r="M55" s="29">
        <v>201</v>
      </c>
      <c r="N55" s="30">
        <v>69711</v>
      </c>
      <c r="O55" s="31">
        <v>192</v>
      </c>
      <c r="P55" s="66"/>
      <c r="Q55" s="29">
        <v>202</v>
      </c>
      <c r="R55" s="66"/>
      <c r="S55" s="29">
        <v>94</v>
      </c>
      <c r="T55" s="66"/>
      <c r="U55" s="29">
        <v>54</v>
      </c>
      <c r="V55" s="66"/>
      <c r="W55" s="29">
        <v>27</v>
      </c>
      <c r="X55" s="66"/>
      <c r="Y55" s="29">
        <v>14</v>
      </c>
      <c r="Z55" s="66"/>
      <c r="AA55" s="29">
        <v>13</v>
      </c>
      <c r="AB55" s="66"/>
      <c r="AC55" s="29">
        <v>5</v>
      </c>
      <c r="AD55" s="66"/>
      <c r="AE55" s="30">
        <v>601</v>
      </c>
      <c r="AF55" s="79">
        <f t="shared" si="0"/>
        <v>8.6213079714822626E-3</v>
      </c>
      <c r="AG55" s="32">
        <f t="shared" si="1"/>
        <v>16</v>
      </c>
      <c r="AH55" s="33"/>
      <c r="AI55" s="33"/>
      <c r="AJ55" s="33"/>
      <c r="AK55" s="33"/>
      <c r="AL55" s="33"/>
      <c r="AM55" s="33"/>
      <c r="AN55" s="33"/>
      <c r="AO55" s="34"/>
      <c r="AP55" s="34"/>
      <c r="AQ55" s="34"/>
      <c r="AR55" s="34"/>
      <c r="AS55" s="34"/>
      <c r="AT55" s="34"/>
      <c r="AU55" s="34"/>
    </row>
    <row r="56" spans="1:47" x14ac:dyDescent="0.2">
      <c r="A56" s="25" t="s">
        <v>120</v>
      </c>
      <c r="B56" s="26" t="s">
        <v>18</v>
      </c>
      <c r="C56" s="27" t="s">
        <v>10</v>
      </c>
      <c r="D56" s="28" t="s">
        <v>121</v>
      </c>
      <c r="E56" s="28" t="str">
        <f>VLOOKUP(D56,Sheet2!A$1:B$353,2,FALSE)</f>
        <v>Other Urban</v>
      </c>
      <c r="F56" s="29">
        <v>4439</v>
      </c>
      <c r="G56" s="29">
        <v>9847</v>
      </c>
      <c r="H56" s="29">
        <v>22006</v>
      </c>
      <c r="I56" s="29">
        <v>16055</v>
      </c>
      <c r="J56" s="29">
        <v>9943</v>
      </c>
      <c r="K56" s="29">
        <v>5325</v>
      </c>
      <c r="L56" s="29">
        <v>3644</v>
      </c>
      <c r="M56" s="29">
        <v>352</v>
      </c>
      <c r="N56" s="30">
        <v>71611</v>
      </c>
      <c r="O56" s="31">
        <v>24</v>
      </c>
      <c r="P56" s="66"/>
      <c r="Q56" s="29">
        <v>68</v>
      </c>
      <c r="R56" s="66"/>
      <c r="S56" s="29">
        <v>53</v>
      </c>
      <c r="T56" s="66"/>
      <c r="U56" s="29">
        <v>58</v>
      </c>
      <c r="V56" s="66"/>
      <c r="W56" s="29">
        <v>27</v>
      </c>
      <c r="X56" s="66"/>
      <c r="Y56" s="29">
        <v>17</v>
      </c>
      <c r="Z56" s="66"/>
      <c r="AA56" s="29">
        <v>15</v>
      </c>
      <c r="AB56" s="66"/>
      <c r="AC56" s="29">
        <v>4</v>
      </c>
      <c r="AD56" s="66"/>
      <c r="AE56" s="30">
        <v>266</v>
      </c>
      <c r="AF56" s="79">
        <f t="shared" si="0"/>
        <v>3.7145131334571503E-3</v>
      </c>
      <c r="AG56" s="32">
        <f t="shared" si="1"/>
        <v>36</v>
      </c>
      <c r="AH56" s="33"/>
      <c r="AI56" s="33"/>
      <c r="AJ56" s="33"/>
      <c r="AK56" s="33"/>
      <c r="AL56" s="33"/>
      <c r="AM56" s="33"/>
      <c r="AN56" s="33"/>
      <c r="AO56" s="34"/>
      <c r="AP56" s="34"/>
      <c r="AQ56" s="34"/>
      <c r="AR56" s="34"/>
      <c r="AS56" s="34"/>
      <c r="AT56" s="34"/>
      <c r="AU56" s="34"/>
    </row>
    <row r="57" spans="1:47" x14ac:dyDescent="0.2">
      <c r="A57" s="25" t="s">
        <v>122</v>
      </c>
      <c r="B57" s="26" t="s">
        <v>18</v>
      </c>
      <c r="C57" s="27" t="s">
        <v>55</v>
      </c>
      <c r="D57" s="28" t="s">
        <v>123</v>
      </c>
      <c r="E57" s="28" t="str">
        <f>VLOOKUP(D57,Sheet2!A$1:B$353,2,FALSE)</f>
        <v>Other Urban</v>
      </c>
      <c r="F57" s="29">
        <v>9238</v>
      </c>
      <c r="G57" s="29">
        <v>12760</v>
      </c>
      <c r="H57" s="29">
        <v>13517</v>
      </c>
      <c r="I57" s="29">
        <v>8669</v>
      </c>
      <c r="J57" s="29">
        <v>4610</v>
      </c>
      <c r="K57" s="29">
        <v>2490</v>
      </c>
      <c r="L57" s="29">
        <v>1931</v>
      </c>
      <c r="M57" s="29">
        <v>87</v>
      </c>
      <c r="N57" s="30">
        <v>53302</v>
      </c>
      <c r="O57" s="31">
        <v>199</v>
      </c>
      <c r="P57" s="66"/>
      <c r="Q57" s="29">
        <v>212</v>
      </c>
      <c r="R57" s="66"/>
      <c r="S57" s="29">
        <v>160</v>
      </c>
      <c r="T57" s="66"/>
      <c r="U57" s="29">
        <v>98</v>
      </c>
      <c r="V57" s="66"/>
      <c r="W57" s="29">
        <v>65</v>
      </c>
      <c r="X57" s="66"/>
      <c r="Y57" s="29">
        <v>32</v>
      </c>
      <c r="Z57" s="66"/>
      <c r="AA57" s="29">
        <v>28</v>
      </c>
      <c r="AB57" s="66"/>
      <c r="AC57" s="29">
        <v>3</v>
      </c>
      <c r="AD57" s="66"/>
      <c r="AE57" s="30">
        <v>797</v>
      </c>
      <c r="AF57" s="79">
        <f t="shared" si="0"/>
        <v>1.4952534614085775E-2</v>
      </c>
      <c r="AG57" s="32">
        <f t="shared" si="1"/>
        <v>8</v>
      </c>
      <c r="AH57" s="33"/>
      <c r="AI57" s="33"/>
      <c r="AJ57" s="33"/>
      <c r="AK57" s="33"/>
      <c r="AL57" s="33"/>
      <c r="AM57" s="33"/>
      <c r="AN57" s="33"/>
      <c r="AO57" s="34"/>
      <c r="AP57" s="34"/>
      <c r="AQ57" s="34"/>
      <c r="AR57" s="34"/>
      <c r="AS57" s="34"/>
      <c r="AT57" s="34"/>
      <c r="AU57" s="34"/>
    </row>
    <row r="58" spans="1:47" x14ac:dyDescent="0.2">
      <c r="A58" s="25" t="s">
        <v>124</v>
      </c>
      <c r="B58" s="26" t="s">
        <v>18</v>
      </c>
      <c r="C58" s="27" t="s">
        <v>19</v>
      </c>
      <c r="D58" s="28" t="s">
        <v>125</v>
      </c>
      <c r="E58" s="28" t="str">
        <f>VLOOKUP(D58,Sheet2!A$1:B$353,2,FALSE)</f>
        <v>Significant Rural</v>
      </c>
      <c r="F58" s="29">
        <v>5247</v>
      </c>
      <c r="G58" s="29">
        <v>14881</v>
      </c>
      <c r="H58" s="29">
        <v>16193</v>
      </c>
      <c r="I58" s="29">
        <v>10223</v>
      </c>
      <c r="J58" s="29">
        <v>7140</v>
      </c>
      <c r="K58" s="29">
        <v>3228</v>
      </c>
      <c r="L58" s="29">
        <v>2308</v>
      </c>
      <c r="M58" s="29">
        <v>230</v>
      </c>
      <c r="N58" s="30">
        <v>59450</v>
      </c>
      <c r="O58" s="31">
        <v>21</v>
      </c>
      <c r="P58" s="66"/>
      <c r="Q58" s="29">
        <v>45</v>
      </c>
      <c r="R58" s="66"/>
      <c r="S58" s="29">
        <v>35</v>
      </c>
      <c r="T58" s="66"/>
      <c r="U58" s="29">
        <v>54</v>
      </c>
      <c r="V58" s="66"/>
      <c r="W58" s="29">
        <v>40</v>
      </c>
      <c r="X58" s="66"/>
      <c r="Y58" s="29">
        <v>37</v>
      </c>
      <c r="Z58" s="66"/>
      <c r="AA58" s="29">
        <v>50</v>
      </c>
      <c r="AB58" s="66"/>
      <c r="AC58" s="29">
        <v>16</v>
      </c>
      <c r="AD58" s="66"/>
      <c r="AE58" s="30">
        <v>298</v>
      </c>
      <c r="AF58" s="79">
        <f t="shared" si="0"/>
        <v>5.0126156433978131E-3</v>
      </c>
      <c r="AG58" s="32">
        <f t="shared" si="1"/>
        <v>31</v>
      </c>
      <c r="AH58" s="33"/>
      <c r="AI58" s="33"/>
      <c r="AJ58" s="33"/>
      <c r="AK58" s="33"/>
      <c r="AL58" s="33"/>
      <c r="AM58" s="33"/>
      <c r="AN58" s="33"/>
      <c r="AO58" s="34"/>
      <c r="AP58" s="34"/>
      <c r="AQ58" s="34"/>
      <c r="AR58" s="34"/>
      <c r="AS58" s="34"/>
      <c r="AT58" s="34"/>
      <c r="AU58" s="34"/>
    </row>
    <row r="59" spans="1:47" x14ac:dyDescent="0.2">
      <c r="A59" s="25" t="s">
        <v>126</v>
      </c>
      <c r="B59" s="26" t="s">
        <v>54</v>
      </c>
      <c r="C59" s="27" t="s">
        <v>22</v>
      </c>
      <c r="D59" s="28" t="s">
        <v>638</v>
      </c>
      <c r="E59" s="28" t="str">
        <f>VLOOKUP(D59,Sheet2!A$1:B$353,2,FALSE)</f>
        <v>Rural 50</v>
      </c>
      <c r="F59" s="29">
        <v>29418</v>
      </c>
      <c r="G59" s="29">
        <v>34497</v>
      </c>
      <c r="H59" s="29">
        <v>32737</v>
      </c>
      <c r="I59" s="29">
        <v>24392</v>
      </c>
      <c r="J59" s="29">
        <v>18835</v>
      </c>
      <c r="K59" s="29">
        <v>12884</v>
      </c>
      <c r="L59" s="29">
        <v>11831</v>
      </c>
      <c r="M59" s="29">
        <v>1755</v>
      </c>
      <c r="N59" s="30">
        <v>166349</v>
      </c>
      <c r="O59" s="31">
        <v>188</v>
      </c>
      <c r="P59" s="66"/>
      <c r="Q59" s="29">
        <v>194</v>
      </c>
      <c r="R59" s="66"/>
      <c r="S59" s="29">
        <v>175</v>
      </c>
      <c r="T59" s="66"/>
      <c r="U59" s="29">
        <v>147</v>
      </c>
      <c r="V59" s="66"/>
      <c r="W59" s="29">
        <v>83</v>
      </c>
      <c r="X59" s="66"/>
      <c r="Y59" s="29">
        <v>60</v>
      </c>
      <c r="Z59" s="66"/>
      <c r="AA59" s="29">
        <v>65</v>
      </c>
      <c r="AB59" s="66"/>
      <c r="AC59" s="29">
        <v>17</v>
      </c>
      <c r="AD59" s="66"/>
      <c r="AE59" s="30">
        <v>929</v>
      </c>
      <c r="AF59" s="79">
        <f t="shared" si="0"/>
        <v>5.5846443320969772E-3</v>
      </c>
      <c r="AG59" s="32">
        <f t="shared" si="1"/>
        <v>34</v>
      </c>
      <c r="AH59" s="33"/>
      <c r="AI59" s="33"/>
      <c r="AJ59" s="33"/>
      <c r="AK59" s="33"/>
      <c r="AL59" s="33"/>
      <c r="AM59" s="33"/>
      <c r="AN59" s="33"/>
      <c r="AO59" s="34"/>
      <c r="AP59" s="34"/>
      <c r="AQ59" s="34"/>
      <c r="AR59" s="34"/>
      <c r="AS59" s="34"/>
      <c r="AT59" s="34"/>
      <c r="AU59" s="34"/>
    </row>
    <row r="60" spans="1:47" x14ac:dyDescent="0.2">
      <c r="A60" s="25" t="s">
        <v>127</v>
      </c>
      <c r="B60" s="26" t="s">
        <v>54</v>
      </c>
      <c r="C60" s="27" t="s">
        <v>22</v>
      </c>
      <c r="D60" s="28" t="s">
        <v>639</v>
      </c>
      <c r="E60" s="28" t="str">
        <f>VLOOKUP(D60,Sheet2!A$1:B$353,2,FALSE)</f>
        <v>Significant Rural</v>
      </c>
      <c r="F60" s="29">
        <v>32423</v>
      </c>
      <c r="G60" s="29">
        <v>35185</v>
      </c>
      <c r="H60" s="29">
        <v>29269</v>
      </c>
      <c r="I60" s="29">
        <v>19725</v>
      </c>
      <c r="J60" s="29">
        <v>15102</v>
      </c>
      <c r="K60" s="29">
        <v>8884</v>
      </c>
      <c r="L60" s="29">
        <v>7169</v>
      </c>
      <c r="M60" s="29">
        <v>554</v>
      </c>
      <c r="N60" s="30">
        <v>148311</v>
      </c>
      <c r="O60" s="31">
        <v>156</v>
      </c>
      <c r="P60" s="66"/>
      <c r="Q60" s="29">
        <v>214</v>
      </c>
      <c r="R60" s="66"/>
      <c r="S60" s="29">
        <v>209</v>
      </c>
      <c r="T60" s="66"/>
      <c r="U60" s="29">
        <v>146</v>
      </c>
      <c r="V60" s="66"/>
      <c r="W60" s="29">
        <v>106</v>
      </c>
      <c r="X60" s="66"/>
      <c r="Y60" s="29">
        <v>52</v>
      </c>
      <c r="Z60" s="66"/>
      <c r="AA60" s="29">
        <v>44</v>
      </c>
      <c r="AB60" s="66"/>
      <c r="AC60" s="29">
        <v>6</v>
      </c>
      <c r="AD60" s="66"/>
      <c r="AE60" s="30">
        <v>933</v>
      </c>
      <c r="AF60" s="79">
        <f t="shared" si="0"/>
        <v>6.2908347998462686E-3</v>
      </c>
      <c r="AG60" s="32">
        <f t="shared" si="1"/>
        <v>24</v>
      </c>
      <c r="AH60" s="33"/>
      <c r="AI60" s="33"/>
      <c r="AJ60" s="33"/>
      <c r="AK60" s="33"/>
      <c r="AL60" s="33"/>
      <c r="AM60" s="33"/>
      <c r="AN60" s="33"/>
      <c r="AO60" s="34"/>
      <c r="AP60" s="34"/>
      <c r="AQ60" s="34"/>
      <c r="AR60" s="34"/>
      <c r="AS60" s="34"/>
      <c r="AT60" s="34"/>
      <c r="AU60" s="34"/>
    </row>
    <row r="61" spans="1:47" x14ac:dyDescent="0.2">
      <c r="A61" s="25" t="s">
        <v>128</v>
      </c>
      <c r="B61" s="26" t="s">
        <v>18</v>
      </c>
      <c r="C61" s="27" t="s">
        <v>25</v>
      </c>
      <c r="D61" s="28" t="s">
        <v>129</v>
      </c>
      <c r="E61" s="28" t="str">
        <f>VLOOKUP(D61,Sheet2!A$1:B$353,2,FALSE)</f>
        <v>Other Urban</v>
      </c>
      <c r="F61" s="29">
        <v>26464</v>
      </c>
      <c r="G61" s="29">
        <v>9953</v>
      </c>
      <c r="H61" s="29">
        <v>6062</v>
      </c>
      <c r="I61" s="29">
        <v>3630</v>
      </c>
      <c r="J61" s="29">
        <v>1721</v>
      </c>
      <c r="K61" s="29">
        <v>506</v>
      </c>
      <c r="L61" s="29">
        <v>205</v>
      </c>
      <c r="M61" s="29">
        <v>22</v>
      </c>
      <c r="N61" s="30">
        <v>48563</v>
      </c>
      <c r="O61" s="31">
        <v>126</v>
      </c>
      <c r="P61" s="66"/>
      <c r="Q61" s="29">
        <v>67</v>
      </c>
      <c r="R61" s="66"/>
      <c r="S61" s="29">
        <v>45</v>
      </c>
      <c r="T61" s="66"/>
      <c r="U61" s="29">
        <v>9</v>
      </c>
      <c r="V61" s="66"/>
      <c r="W61" s="29">
        <v>6</v>
      </c>
      <c r="X61" s="66"/>
      <c r="Y61" s="29">
        <v>1</v>
      </c>
      <c r="Z61" s="66"/>
      <c r="AA61" s="29">
        <v>3</v>
      </c>
      <c r="AB61" s="66"/>
      <c r="AC61" s="29">
        <v>0</v>
      </c>
      <c r="AD61" s="66"/>
      <c r="AE61" s="30">
        <v>257</v>
      </c>
      <c r="AF61" s="79">
        <f t="shared" si="0"/>
        <v>5.2920948046866955E-3</v>
      </c>
      <c r="AG61" s="32">
        <f t="shared" si="1"/>
        <v>30</v>
      </c>
      <c r="AH61" s="33"/>
      <c r="AI61" s="33"/>
      <c r="AJ61" s="33"/>
      <c r="AK61" s="33"/>
      <c r="AL61" s="33"/>
      <c r="AM61" s="33"/>
      <c r="AN61" s="33"/>
      <c r="AO61" s="34"/>
      <c r="AP61" s="34"/>
      <c r="AQ61" s="34"/>
      <c r="AR61" s="34"/>
      <c r="AS61" s="34"/>
      <c r="AT61" s="34"/>
      <c r="AU61" s="34"/>
    </row>
    <row r="62" spans="1:47" x14ac:dyDescent="0.2">
      <c r="A62" s="25" t="s">
        <v>130</v>
      </c>
      <c r="B62" s="26" t="s">
        <v>18</v>
      </c>
      <c r="C62" s="27" t="s">
        <v>19</v>
      </c>
      <c r="D62" s="28" t="s">
        <v>131</v>
      </c>
      <c r="E62" s="28" t="str">
        <f>VLOOKUP(D62,Sheet2!A$1:B$353,2,FALSE)</f>
        <v>Rural 80</v>
      </c>
      <c r="F62" s="29">
        <v>3146</v>
      </c>
      <c r="G62" s="29">
        <v>5619</v>
      </c>
      <c r="H62" s="29">
        <v>13636</v>
      </c>
      <c r="I62" s="29">
        <v>11422</v>
      </c>
      <c r="J62" s="29">
        <v>8290</v>
      </c>
      <c r="K62" s="29">
        <v>5676</v>
      </c>
      <c r="L62" s="29">
        <v>5613</v>
      </c>
      <c r="M62" s="29">
        <v>1181</v>
      </c>
      <c r="N62" s="30">
        <v>54583</v>
      </c>
      <c r="O62" s="31">
        <v>697</v>
      </c>
      <c r="P62" s="66"/>
      <c r="Q62" s="29">
        <v>165</v>
      </c>
      <c r="R62" s="66"/>
      <c r="S62" s="29">
        <v>372</v>
      </c>
      <c r="T62" s="66"/>
      <c r="U62" s="29">
        <v>390</v>
      </c>
      <c r="V62" s="66"/>
      <c r="W62" s="29">
        <v>388</v>
      </c>
      <c r="X62" s="66"/>
      <c r="Y62" s="29">
        <v>311</v>
      </c>
      <c r="Z62" s="66"/>
      <c r="AA62" s="29">
        <v>394</v>
      </c>
      <c r="AB62" s="66"/>
      <c r="AC62" s="29">
        <v>166</v>
      </c>
      <c r="AD62" s="66"/>
      <c r="AE62" s="30">
        <v>2883</v>
      </c>
      <c r="AF62" s="79">
        <f t="shared" si="0"/>
        <v>5.2818643167286516E-2</v>
      </c>
      <c r="AG62" s="32">
        <f t="shared" si="1"/>
        <v>11</v>
      </c>
      <c r="AH62" s="33"/>
      <c r="AI62" s="33"/>
      <c r="AJ62" s="33"/>
      <c r="AK62" s="33"/>
      <c r="AL62" s="33"/>
      <c r="AM62" s="33"/>
      <c r="AN62" s="33"/>
      <c r="AO62" s="34"/>
      <c r="AP62" s="34"/>
      <c r="AQ62" s="34"/>
      <c r="AR62" s="34"/>
      <c r="AS62" s="34"/>
      <c r="AT62" s="34"/>
      <c r="AU62" s="34"/>
    </row>
    <row r="63" spans="1:47" x14ac:dyDescent="0.2">
      <c r="A63" s="25" t="s">
        <v>132</v>
      </c>
      <c r="B63" s="26" t="s">
        <v>18</v>
      </c>
      <c r="C63" s="27" t="s">
        <v>19</v>
      </c>
      <c r="D63" s="28" t="s">
        <v>133</v>
      </c>
      <c r="E63" s="28" t="str">
        <f>VLOOKUP(D63,Sheet2!A$1:B$353,2,FALSE)</f>
        <v>Significant Rural</v>
      </c>
      <c r="F63" s="29">
        <v>686</v>
      </c>
      <c r="G63" s="29">
        <v>1966</v>
      </c>
      <c r="H63" s="29">
        <v>5398</v>
      </c>
      <c r="I63" s="29">
        <v>6641</v>
      </c>
      <c r="J63" s="29">
        <v>6592</v>
      </c>
      <c r="K63" s="29">
        <v>6573</v>
      </c>
      <c r="L63" s="29">
        <v>8859</v>
      </c>
      <c r="M63" s="29">
        <v>1830</v>
      </c>
      <c r="N63" s="30">
        <v>38545</v>
      </c>
      <c r="O63" s="31">
        <v>65</v>
      </c>
      <c r="P63" s="66"/>
      <c r="Q63" s="29">
        <v>15</v>
      </c>
      <c r="R63" s="66"/>
      <c r="S63" s="29">
        <v>40</v>
      </c>
      <c r="T63" s="66"/>
      <c r="U63" s="29">
        <v>35</v>
      </c>
      <c r="V63" s="66"/>
      <c r="W63" s="29">
        <v>35</v>
      </c>
      <c r="X63" s="66"/>
      <c r="Y63" s="29">
        <v>37</v>
      </c>
      <c r="Z63" s="66"/>
      <c r="AA63" s="29">
        <v>33</v>
      </c>
      <c r="AB63" s="66"/>
      <c r="AC63" s="29">
        <v>20</v>
      </c>
      <c r="AD63" s="66"/>
      <c r="AE63" s="30">
        <v>280</v>
      </c>
      <c r="AF63" s="79">
        <f t="shared" si="0"/>
        <v>7.264236606563757E-3</v>
      </c>
      <c r="AG63" s="32">
        <f t="shared" si="1"/>
        <v>19</v>
      </c>
      <c r="AH63" s="33"/>
      <c r="AI63" s="33"/>
      <c r="AJ63" s="33"/>
      <c r="AK63" s="33"/>
      <c r="AL63" s="33"/>
      <c r="AM63" s="33"/>
      <c r="AN63" s="33"/>
      <c r="AO63" s="34"/>
      <c r="AP63" s="34"/>
      <c r="AQ63" s="34"/>
      <c r="AR63" s="34"/>
      <c r="AS63" s="34"/>
      <c r="AT63" s="34"/>
      <c r="AU63" s="34"/>
    </row>
    <row r="64" spans="1:47" x14ac:dyDescent="0.2">
      <c r="A64" s="25" t="s">
        <v>134</v>
      </c>
      <c r="B64" s="26" t="s">
        <v>18</v>
      </c>
      <c r="C64" s="27" t="s">
        <v>22</v>
      </c>
      <c r="D64" s="28" t="s">
        <v>135</v>
      </c>
      <c r="E64" s="28" t="str">
        <f>VLOOKUP(D64,Sheet2!A$1:B$353,2,FALSE)</f>
        <v>Significant Rural</v>
      </c>
      <c r="F64" s="29">
        <v>14464</v>
      </c>
      <c r="G64" s="29">
        <v>10545</v>
      </c>
      <c r="H64" s="29">
        <v>8921</v>
      </c>
      <c r="I64" s="29">
        <v>6195</v>
      </c>
      <c r="J64" s="29">
        <v>4345</v>
      </c>
      <c r="K64" s="29">
        <v>1809</v>
      </c>
      <c r="L64" s="29">
        <v>798</v>
      </c>
      <c r="M64" s="29">
        <v>63</v>
      </c>
      <c r="N64" s="30">
        <v>47140</v>
      </c>
      <c r="O64" s="31">
        <v>15</v>
      </c>
      <c r="P64" s="66"/>
      <c r="Q64" s="29">
        <v>23</v>
      </c>
      <c r="R64" s="66"/>
      <c r="S64" s="29">
        <v>11</v>
      </c>
      <c r="T64" s="66"/>
      <c r="U64" s="29">
        <v>10</v>
      </c>
      <c r="V64" s="66"/>
      <c r="W64" s="29">
        <v>9</v>
      </c>
      <c r="X64" s="66"/>
      <c r="Y64" s="29">
        <v>7</v>
      </c>
      <c r="Z64" s="66"/>
      <c r="AA64" s="29">
        <v>0</v>
      </c>
      <c r="AB64" s="66"/>
      <c r="AC64" s="29">
        <v>2</v>
      </c>
      <c r="AD64" s="66"/>
      <c r="AE64" s="30">
        <v>77</v>
      </c>
      <c r="AF64" s="79">
        <f t="shared" si="0"/>
        <v>1.6334323292320747E-3</v>
      </c>
      <c r="AG64" s="32">
        <f t="shared" si="1"/>
        <v>54</v>
      </c>
      <c r="AH64" s="33"/>
      <c r="AI64" s="33"/>
      <c r="AJ64" s="33"/>
      <c r="AK64" s="33"/>
      <c r="AL64" s="33"/>
      <c r="AM64" s="33"/>
      <c r="AN64" s="33"/>
      <c r="AO64" s="34"/>
      <c r="AP64" s="34"/>
      <c r="AQ64" s="34"/>
      <c r="AR64" s="34"/>
      <c r="AS64" s="34"/>
      <c r="AT64" s="34"/>
      <c r="AU64" s="34"/>
    </row>
    <row r="65" spans="1:47" x14ac:dyDescent="0.2">
      <c r="A65" s="25" t="s">
        <v>136</v>
      </c>
      <c r="B65" s="26" t="s">
        <v>18</v>
      </c>
      <c r="C65" s="27" t="s">
        <v>55</v>
      </c>
      <c r="D65" s="28" t="s">
        <v>137</v>
      </c>
      <c r="E65" s="28" t="str">
        <f>VLOOKUP(D65,Sheet2!A$1:B$353,2,FALSE)</f>
        <v>Large Urban</v>
      </c>
      <c r="F65" s="29">
        <v>1707</v>
      </c>
      <c r="G65" s="29">
        <v>2243</v>
      </c>
      <c r="H65" s="29">
        <v>5982</v>
      </c>
      <c r="I65" s="29">
        <v>6129</v>
      </c>
      <c r="J65" s="29">
        <v>4989</v>
      </c>
      <c r="K65" s="29">
        <v>1491</v>
      </c>
      <c r="L65" s="29">
        <v>742</v>
      </c>
      <c r="M65" s="29">
        <v>38</v>
      </c>
      <c r="N65" s="30">
        <v>23321</v>
      </c>
      <c r="O65" s="31">
        <v>99</v>
      </c>
      <c r="P65" s="66"/>
      <c r="Q65" s="29">
        <v>34</v>
      </c>
      <c r="R65" s="66"/>
      <c r="S65" s="29">
        <v>154</v>
      </c>
      <c r="T65" s="66"/>
      <c r="U65" s="29">
        <v>239</v>
      </c>
      <c r="V65" s="66"/>
      <c r="W65" s="29">
        <v>155</v>
      </c>
      <c r="X65" s="66"/>
      <c r="Y65" s="29">
        <v>80</v>
      </c>
      <c r="Z65" s="66"/>
      <c r="AA65" s="29">
        <v>77</v>
      </c>
      <c r="AB65" s="66"/>
      <c r="AC65" s="29">
        <v>3</v>
      </c>
      <c r="AD65" s="66"/>
      <c r="AE65" s="30">
        <v>841</v>
      </c>
      <c r="AF65" s="79">
        <f t="shared" si="0"/>
        <v>3.6061918442605374E-2</v>
      </c>
      <c r="AG65" s="32">
        <f t="shared" si="1"/>
        <v>2</v>
      </c>
      <c r="AH65" s="33"/>
      <c r="AI65" s="33"/>
      <c r="AJ65" s="33"/>
      <c r="AK65" s="33"/>
      <c r="AL65" s="33"/>
      <c r="AM65" s="33"/>
      <c r="AN65" s="33"/>
      <c r="AO65" s="34"/>
      <c r="AP65" s="34"/>
      <c r="AQ65" s="34"/>
      <c r="AR65" s="34"/>
      <c r="AS65" s="34"/>
      <c r="AT65" s="34"/>
      <c r="AU65" s="34"/>
    </row>
    <row r="66" spans="1:47" x14ac:dyDescent="0.2">
      <c r="A66" s="25" t="s">
        <v>138</v>
      </c>
      <c r="B66" s="26" t="s">
        <v>107</v>
      </c>
      <c r="C66" s="27" t="s">
        <v>39</v>
      </c>
      <c r="D66" s="28" t="s">
        <v>139</v>
      </c>
      <c r="E66" s="28" t="str">
        <f>VLOOKUP(D66,Sheet2!A$1:B$353,2,FALSE)</f>
        <v>Major Urban</v>
      </c>
      <c r="F66" s="29">
        <v>9</v>
      </c>
      <c r="G66" s="29">
        <v>242</v>
      </c>
      <c r="H66" s="29">
        <v>662</v>
      </c>
      <c r="I66" s="29">
        <v>872</v>
      </c>
      <c r="J66" s="29">
        <v>2388</v>
      </c>
      <c r="K66" s="29">
        <v>997</v>
      </c>
      <c r="L66" s="29">
        <v>900</v>
      </c>
      <c r="M66" s="29">
        <v>115</v>
      </c>
      <c r="N66" s="30">
        <v>6185</v>
      </c>
      <c r="O66" s="31">
        <v>0</v>
      </c>
      <c r="P66" s="66"/>
      <c r="Q66" s="29">
        <v>15</v>
      </c>
      <c r="R66" s="66"/>
      <c r="S66" s="29">
        <v>70</v>
      </c>
      <c r="T66" s="66"/>
      <c r="U66" s="29">
        <v>248</v>
      </c>
      <c r="V66" s="66"/>
      <c r="W66" s="29">
        <v>705</v>
      </c>
      <c r="X66" s="66"/>
      <c r="Y66" s="29">
        <v>322</v>
      </c>
      <c r="Z66" s="66"/>
      <c r="AA66" s="29">
        <v>225</v>
      </c>
      <c r="AB66" s="66"/>
      <c r="AC66" s="29">
        <v>15</v>
      </c>
      <c r="AD66" s="66"/>
      <c r="AE66" s="30">
        <v>1600</v>
      </c>
      <c r="AF66" s="79">
        <f t="shared" si="0"/>
        <v>0.25869037995149557</v>
      </c>
      <c r="AG66" s="32">
        <f t="shared" si="1"/>
        <v>1</v>
      </c>
      <c r="AH66" s="33"/>
      <c r="AI66" s="33"/>
      <c r="AJ66" s="33"/>
      <c r="AK66" s="33"/>
      <c r="AL66" s="33"/>
      <c r="AM66" s="33"/>
      <c r="AN66" s="33"/>
      <c r="AO66" s="34"/>
      <c r="AP66" s="34"/>
      <c r="AQ66" s="34"/>
      <c r="AR66" s="34"/>
      <c r="AS66" s="34"/>
      <c r="AT66" s="34"/>
      <c r="AU66" s="34"/>
    </row>
    <row r="67" spans="1:47" x14ac:dyDescent="0.2">
      <c r="A67" s="25" t="s">
        <v>140</v>
      </c>
      <c r="B67" s="26" t="s">
        <v>18</v>
      </c>
      <c r="C67" s="27" t="s">
        <v>10</v>
      </c>
      <c r="D67" s="28" t="s">
        <v>141</v>
      </c>
      <c r="E67" s="28" t="str">
        <f>VLOOKUP(D67,Sheet2!A$1:B$353,2,FALSE)</f>
        <v>Significant Rural</v>
      </c>
      <c r="F67" s="29">
        <v>8987</v>
      </c>
      <c r="G67" s="29">
        <v>20890</v>
      </c>
      <c r="H67" s="29">
        <v>19259</v>
      </c>
      <c r="I67" s="29">
        <v>13289</v>
      </c>
      <c r="J67" s="29">
        <v>7764</v>
      </c>
      <c r="K67" s="29">
        <v>3654</v>
      </c>
      <c r="L67" s="29">
        <v>2275</v>
      </c>
      <c r="M67" s="29">
        <v>151</v>
      </c>
      <c r="N67" s="30">
        <v>76269</v>
      </c>
      <c r="O67" s="31">
        <v>76</v>
      </c>
      <c r="P67" s="66"/>
      <c r="Q67" s="29">
        <v>181</v>
      </c>
      <c r="R67" s="66"/>
      <c r="S67" s="29">
        <v>158</v>
      </c>
      <c r="T67" s="66"/>
      <c r="U67" s="29">
        <v>106</v>
      </c>
      <c r="V67" s="66"/>
      <c r="W67" s="29">
        <v>68</v>
      </c>
      <c r="X67" s="66"/>
      <c r="Y67" s="29">
        <v>28</v>
      </c>
      <c r="Z67" s="66"/>
      <c r="AA67" s="29">
        <v>18</v>
      </c>
      <c r="AB67" s="66"/>
      <c r="AC67" s="29">
        <v>4</v>
      </c>
      <c r="AD67" s="66"/>
      <c r="AE67" s="30">
        <v>639</v>
      </c>
      <c r="AF67" s="79">
        <f t="shared" si="0"/>
        <v>8.3782401762183857E-3</v>
      </c>
      <c r="AG67" s="32">
        <f t="shared" si="1"/>
        <v>16</v>
      </c>
      <c r="AH67" s="33"/>
      <c r="AI67" s="33"/>
      <c r="AJ67" s="33"/>
      <c r="AK67" s="33"/>
      <c r="AL67" s="33"/>
      <c r="AM67" s="33"/>
      <c r="AN67" s="33"/>
      <c r="AO67" s="34"/>
      <c r="AP67" s="34"/>
      <c r="AQ67" s="34"/>
      <c r="AR67" s="34"/>
      <c r="AS67" s="34"/>
      <c r="AT67" s="34"/>
      <c r="AU67" s="34"/>
    </row>
    <row r="68" spans="1:47" x14ac:dyDescent="0.2">
      <c r="A68" s="25" t="s">
        <v>142</v>
      </c>
      <c r="B68" s="26" t="s">
        <v>18</v>
      </c>
      <c r="C68" s="27" t="s">
        <v>22</v>
      </c>
      <c r="D68" s="28" t="s">
        <v>143</v>
      </c>
      <c r="E68" s="28" t="str">
        <f>VLOOKUP(D68,Sheet2!A$1:B$353,2,FALSE)</f>
        <v>Rural 80</v>
      </c>
      <c r="F68" s="29">
        <v>19184</v>
      </c>
      <c r="G68" s="29">
        <v>4445</v>
      </c>
      <c r="H68" s="29">
        <v>4030</v>
      </c>
      <c r="I68" s="29">
        <v>3011</v>
      </c>
      <c r="J68" s="29">
        <v>1764</v>
      </c>
      <c r="K68" s="29">
        <v>431</v>
      </c>
      <c r="L68" s="29">
        <v>87</v>
      </c>
      <c r="M68" s="29">
        <v>18</v>
      </c>
      <c r="N68" s="30">
        <v>32970</v>
      </c>
      <c r="O68" s="31">
        <v>463</v>
      </c>
      <c r="P68" s="66"/>
      <c r="Q68" s="29">
        <v>135</v>
      </c>
      <c r="R68" s="66"/>
      <c r="S68" s="29">
        <v>105</v>
      </c>
      <c r="T68" s="66"/>
      <c r="U68" s="29">
        <v>73</v>
      </c>
      <c r="V68" s="66"/>
      <c r="W68" s="29">
        <v>48</v>
      </c>
      <c r="X68" s="66"/>
      <c r="Y68" s="29">
        <v>12</v>
      </c>
      <c r="Z68" s="66"/>
      <c r="AA68" s="29">
        <v>8</v>
      </c>
      <c r="AB68" s="66"/>
      <c r="AC68" s="29">
        <v>1</v>
      </c>
      <c r="AD68" s="66"/>
      <c r="AE68" s="30">
        <v>845</v>
      </c>
      <c r="AF68" s="79">
        <f t="shared" si="0"/>
        <v>2.5629360024264483E-2</v>
      </c>
      <c r="AG68" s="32">
        <f t="shared" si="1"/>
        <v>20</v>
      </c>
      <c r="AH68" s="33"/>
      <c r="AI68" s="33"/>
      <c r="AJ68" s="33"/>
      <c r="AK68" s="33"/>
      <c r="AL68" s="33"/>
      <c r="AM68" s="33"/>
      <c r="AN68" s="33"/>
      <c r="AO68" s="34"/>
      <c r="AP68" s="34"/>
      <c r="AQ68" s="34"/>
      <c r="AR68" s="34"/>
      <c r="AS68" s="34"/>
      <c r="AT68" s="34"/>
      <c r="AU68" s="34"/>
    </row>
    <row r="69" spans="1:47" x14ac:dyDescent="0.2">
      <c r="A69" s="25" t="s">
        <v>144</v>
      </c>
      <c r="B69" s="26" t="s">
        <v>18</v>
      </c>
      <c r="C69" s="27" t="s">
        <v>25</v>
      </c>
      <c r="D69" s="28" t="s">
        <v>145</v>
      </c>
      <c r="E69" s="28" t="str">
        <f>VLOOKUP(D69,Sheet2!A$1:B$353,2,FALSE)</f>
        <v>Other Urban</v>
      </c>
      <c r="F69" s="29">
        <v>13672</v>
      </c>
      <c r="G69" s="29">
        <v>5939</v>
      </c>
      <c r="H69" s="29">
        <v>3289</v>
      </c>
      <c r="I69" s="29">
        <v>2432</v>
      </c>
      <c r="J69" s="29">
        <v>1158</v>
      </c>
      <c r="K69" s="29">
        <v>258</v>
      </c>
      <c r="L69" s="29">
        <v>146</v>
      </c>
      <c r="M69" s="29">
        <v>18</v>
      </c>
      <c r="N69" s="30">
        <v>26912</v>
      </c>
      <c r="O69" s="31">
        <v>5</v>
      </c>
      <c r="P69" s="66"/>
      <c r="Q69" s="29">
        <v>3</v>
      </c>
      <c r="R69" s="66"/>
      <c r="S69" s="29">
        <v>4</v>
      </c>
      <c r="T69" s="66"/>
      <c r="U69" s="29">
        <v>2</v>
      </c>
      <c r="V69" s="66"/>
      <c r="W69" s="29">
        <v>5</v>
      </c>
      <c r="X69" s="66"/>
      <c r="Y69" s="29">
        <v>0</v>
      </c>
      <c r="Z69" s="66"/>
      <c r="AA69" s="29">
        <v>0</v>
      </c>
      <c r="AB69" s="66"/>
      <c r="AC69" s="29">
        <v>1</v>
      </c>
      <c r="AD69" s="66"/>
      <c r="AE69" s="30">
        <v>20</v>
      </c>
      <c r="AF69" s="79">
        <f t="shared" si="0"/>
        <v>7.4316290130796675E-4</v>
      </c>
      <c r="AG69" s="32">
        <f t="shared" si="1"/>
        <v>56</v>
      </c>
      <c r="AH69" s="33"/>
      <c r="AI69" s="33"/>
      <c r="AJ69" s="33"/>
      <c r="AK69" s="33"/>
      <c r="AL69" s="33"/>
      <c r="AM69" s="33"/>
      <c r="AN69" s="33"/>
      <c r="AO69" s="34"/>
      <c r="AP69" s="34"/>
      <c r="AQ69" s="34"/>
      <c r="AR69" s="34"/>
      <c r="AS69" s="34"/>
      <c r="AT69" s="34"/>
      <c r="AU69" s="34"/>
    </row>
    <row r="70" spans="1:47" x14ac:dyDescent="0.2">
      <c r="A70" s="25" t="s">
        <v>146</v>
      </c>
      <c r="B70" s="26" t="s">
        <v>54</v>
      </c>
      <c r="C70" s="27" t="s">
        <v>55</v>
      </c>
      <c r="D70" s="28" t="s">
        <v>640</v>
      </c>
      <c r="E70" s="28" t="str">
        <f>VLOOKUP(D70,Sheet2!A$1:B$353,2,FALSE)</f>
        <v>Rural 80</v>
      </c>
      <c r="F70" s="29">
        <v>60324</v>
      </c>
      <c r="G70" s="29">
        <v>65371</v>
      </c>
      <c r="H70" s="29">
        <v>54401</v>
      </c>
      <c r="I70" s="29">
        <v>40405</v>
      </c>
      <c r="J70" s="29">
        <v>23346</v>
      </c>
      <c r="K70" s="29">
        <v>8301</v>
      </c>
      <c r="L70" s="29">
        <v>3888</v>
      </c>
      <c r="M70" s="29">
        <v>332</v>
      </c>
      <c r="N70" s="30">
        <v>256368</v>
      </c>
      <c r="O70" s="31">
        <v>2812</v>
      </c>
      <c r="P70" s="66"/>
      <c r="Q70" s="29">
        <v>2784</v>
      </c>
      <c r="R70" s="66"/>
      <c r="S70" s="29">
        <v>2848</v>
      </c>
      <c r="T70" s="66"/>
      <c r="U70" s="29">
        <v>2468</v>
      </c>
      <c r="V70" s="66"/>
      <c r="W70" s="29">
        <v>1893</v>
      </c>
      <c r="X70" s="66"/>
      <c r="Y70" s="29">
        <v>890</v>
      </c>
      <c r="Z70" s="66"/>
      <c r="AA70" s="29">
        <v>678</v>
      </c>
      <c r="AB70" s="66"/>
      <c r="AC70" s="29">
        <v>84</v>
      </c>
      <c r="AD70" s="66"/>
      <c r="AE70" s="30">
        <v>14457</v>
      </c>
      <c r="AF70" s="79">
        <f t="shared" si="0"/>
        <v>5.639159333458154E-2</v>
      </c>
      <c r="AG70" s="32">
        <f t="shared" si="1"/>
        <v>7</v>
      </c>
      <c r="AH70" s="33"/>
      <c r="AI70" s="33"/>
      <c r="AJ70" s="33"/>
      <c r="AK70" s="33"/>
      <c r="AL70" s="33"/>
      <c r="AM70" s="33"/>
      <c r="AN70" s="33"/>
      <c r="AO70" s="34"/>
      <c r="AP70" s="34"/>
      <c r="AQ70" s="34"/>
      <c r="AR70" s="34"/>
      <c r="AS70" s="34"/>
      <c r="AT70" s="34"/>
      <c r="AU70" s="34"/>
    </row>
    <row r="71" spans="1:47" x14ac:dyDescent="0.2">
      <c r="A71" s="25" t="s">
        <v>147</v>
      </c>
      <c r="B71" s="26" t="s">
        <v>18</v>
      </c>
      <c r="C71" s="27" t="s">
        <v>55</v>
      </c>
      <c r="D71" s="28" t="s">
        <v>148</v>
      </c>
      <c r="E71" s="28" t="str">
        <f>VLOOKUP(D71,Sheet2!A$1:B$353,2,FALSE)</f>
        <v>Rural 80</v>
      </c>
      <c r="F71" s="29">
        <v>3409</v>
      </c>
      <c r="G71" s="29">
        <v>4873</v>
      </c>
      <c r="H71" s="29">
        <v>10174</v>
      </c>
      <c r="I71" s="29">
        <v>6643</v>
      </c>
      <c r="J71" s="29">
        <v>5711</v>
      </c>
      <c r="K71" s="29">
        <v>4255</v>
      </c>
      <c r="L71" s="29">
        <v>4199</v>
      </c>
      <c r="M71" s="29">
        <v>668</v>
      </c>
      <c r="N71" s="30">
        <v>39932</v>
      </c>
      <c r="O71" s="31">
        <v>64</v>
      </c>
      <c r="P71" s="66"/>
      <c r="Q71" s="29">
        <v>62</v>
      </c>
      <c r="R71" s="66"/>
      <c r="S71" s="29">
        <v>276</v>
      </c>
      <c r="T71" s="66"/>
      <c r="U71" s="29">
        <v>321</v>
      </c>
      <c r="V71" s="66"/>
      <c r="W71" s="29">
        <v>320</v>
      </c>
      <c r="X71" s="66"/>
      <c r="Y71" s="29">
        <v>190</v>
      </c>
      <c r="Z71" s="66"/>
      <c r="AA71" s="29">
        <v>274</v>
      </c>
      <c r="AB71" s="66"/>
      <c r="AC71" s="29">
        <v>71</v>
      </c>
      <c r="AD71" s="66"/>
      <c r="AE71" s="30">
        <v>1578</v>
      </c>
      <c r="AF71" s="79">
        <f t="shared" ref="AF71:AF134" si="2">AE71/N71</f>
        <v>3.9517179204647902E-2</v>
      </c>
      <c r="AG71" s="32">
        <f t="shared" ref="AG71:AG134" si="3">1+SUMPRODUCT((E$6:E$331=E71)*(AF$6:AF$331&gt;AF71))</f>
        <v>14</v>
      </c>
      <c r="AH71" s="33"/>
      <c r="AI71" s="33"/>
      <c r="AJ71" s="33"/>
      <c r="AK71" s="33"/>
      <c r="AL71" s="33"/>
      <c r="AM71" s="33"/>
      <c r="AN71" s="33"/>
      <c r="AO71" s="34"/>
      <c r="AP71" s="34"/>
      <c r="AQ71" s="34"/>
      <c r="AR71" s="34"/>
      <c r="AS71" s="34"/>
      <c r="AT71" s="34"/>
      <c r="AU71" s="34"/>
    </row>
    <row r="72" spans="1:47" x14ac:dyDescent="0.2">
      <c r="A72" s="25" t="s">
        <v>149</v>
      </c>
      <c r="B72" s="26" t="s">
        <v>43</v>
      </c>
      <c r="C72" s="27" t="s">
        <v>60</v>
      </c>
      <c r="D72" s="28" t="s">
        <v>150</v>
      </c>
      <c r="E72" s="28" t="str">
        <f>VLOOKUP(D72,Sheet2!A$1:B$353,2,FALSE)</f>
        <v>Large Urban</v>
      </c>
      <c r="F72" s="29">
        <v>55884</v>
      </c>
      <c r="G72" s="29">
        <v>40268</v>
      </c>
      <c r="H72" s="29">
        <v>22284</v>
      </c>
      <c r="I72" s="29">
        <v>8735</v>
      </c>
      <c r="J72" s="29">
        <v>4295</v>
      </c>
      <c r="K72" s="29">
        <v>2228</v>
      </c>
      <c r="L72" s="29">
        <v>1372</v>
      </c>
      <c r="M72" s="29">
        <v>166</v>
      </c>
      <c r="N72" s="30">
        <v>135232</v>
      </c>
      <c r="O72" s="31">
        <v>405</v>
      </c>
      <c r="P72" s="66"/>
      <c r="Q72" s="29">
        <v>266</v>
      </c>
      <c r="R72" s="66"/>
      <c r="S72" s="29">
        <v>121</v>
      </c>
      <c r="T72" s="66"/>
      <c r="U72" s="29">
        <v>50</v>
      </c>
      <c r="V72" s="66"/>
      <c r="W72" s="29">
        <v>14</v>
      </c>
      <c r="X72" s="66"/>
      <c r="Y72" s="29">
        <v>8</v>
      </c>
      <c r="Z72" s="66"/>
      <c r="AA72" s="29">
        <v>3</v>
      </c>
      <c r="AB72" s="66"/>
      <c r="AC72" s="29">
        <v>0</v>
      </c>
      <c r="AD72" s="66"/>
      <c r="AE72" s="30">
        <v>867</v>
      </c>
      <c r="AF72" s="79">
        <f t="shared" si="2"/>
        <v>6.4112044486512067E-3</v>
      </c>
      <c r="AG72" s="32">
        <f t="shared" si="3"/>
        <v>19</v>
      </c>
      <c r="AH72" s="33"/>
      <c r="AI72" s="33"/>
      <c r="AJ72" s="33"/>
      <c r="AK72" s="33"/>
      <c r="AL72" s="33"/>
      <c r="AM72" s="33"/>
      <c r="AN72" s="33"/>
      <c r="AO72" s="34"/>
      <c r="AP72" s="34"/>
      <c r="AQ72" s="34"/>
      <c r="AR72" s="34"/>
      <c r="AS72" s="34"/>
      <c r="AT72" s="34"/>
      <c r="AU72" s="34"/>
    </row>
    <row r="73" spans="1:47" x14ac:dyDescent="0.2">
      <c r="A73" s="25" t="s">
        <v>151</v>
      </c>
      <c r="B73" s="26" t="s">
        <v>18</v>
      </c>
      <c r="C73" s="27" t="s">
        <v>44</v>
      </c>
      <c r="D73" s="28" t="s">
        <v>152</v>
      </c>
      <c r="E73" s="28" t="str">
        <f>VLOOKUP(D73,Sheet2!A$1:B$353,2,FALSE)</f>
        <v>Rural 80</v>
      </c>
      <c r="F73" s="29">
        <v>4208</v>
      </c>
      <c r="G73" s="29">
        <v>5948</v>
      </c>
      <c r="H73" s="29">
        <v>5800</v>
      </c>
      <c r="I73" s="29">
        <v>4058</v>
      </c>
      <c r="J73" s="29">
        <v>3115</v>
      </c>
      <c r="K73" s="29">
        <v>1958</v>
      </c>
      <c r="L73" s="29">
        <v>1280</v>
      </c>
      <c r="M73" s="29">
        <v>110</v>
      </c>
      <c r="N73" s="30">
        <v>26477</v>
      </c>
      <c r="O73" s="31">
        <v>66</v>
      </c>
      <c r="P73" s="66"/>
      <c r="Q73" s="29">
        <v>151</v>
      </c>
      <c r="R73" s="66"/>
      <c r="S73" s="29">
        <v>187</v>
      </c>
      <c r="T73" s="66"/>
      <c r="U73" s="29">
        <v>131</v>
      </c>
      <c r="V73" s="66"/>
      <c r="W73" s="29">
        <v>102</v>
      </c>
      <c r="X73" s="66"/>
      <c r="Y73" s="29">
        <v>45</v>
      </c>
      <c r="Z73" s="66"/>
      <c r="AA73" s="29">
        <v>25</v>
      </c>
      <c r="AB73" s="66"/>
      <c r="AC73" s="29">
        <v>4</v>
      </c>
      <c r="AD73" s="66"/>
      <c r="AE73" s="30">
        <v>711</v>
      </c>
      <c r="AF73" s="79">
        <f t="shared" si="2"/>
        <v>2.6853495486648789E-2</v>
      </c>
      <c r="AG73" s="32">
        <f t="shared" si="3"/>
        <v>19</v>
      </c>
      <c r="AH73" s="33"/>
      <c r="AI73" s="33"/>
      <c r="AJ73" s="33"/>
      <c r="AK73" s="33"/>
      <c r="AL73" s="33"/>
      <c r="AM73" s="33"/>
      <c r="AN73" s="33"/>
      <c r="AO73" s="34"/>
      <c r="AP73" s="34"/>
      <c r="AQ73" s="34"/>
      <c r="AR73" s="34"/>
      <c r="AS73" s="34"/>
      <c r="AT73" s="34"/>
      <c r="AU73" s="34"/>
    </row>
    <row r="74" spans="1:47" x14ac:dyDescent="0.2">
      <c r="A74" s="25" t="s">
        <v>153</v>
      </c>
      <c r="B74" s="26" t="s">
        <v>18</v>
      </c>
      <c r="C74" s="27" t="s">
        <v>19</v>
      </c>
      <c r="D74" s="28" t="s">
        <v>154</v>
      </c>
      <c r="E74" s="28" t="str">
        <f>VLOOKUP(D74,Sheet2!A$1:B$353,2,FALSE)</f>
        <v>Other Urban</v>
      </c>
      <c r="F74" s="29">
        <v>830</v>
      </c>
      <c r="G74" s="29">
        <v>6543</v>
      </c>
      <c r="H74" s="29">
        <v>20901</v>
      </c>
      <c r="I74" s="29">
        <v>8359</v>
      </c>
      <c r="J74" s="29">
        <v>3691</v>
      </c>
      <c r="K74" s="29">
        <v>2174</v>
      </c>
      <c r="L74" s="29">
        <v>454</v>
      </c>
      <c r="M74" s="29">
        <v>9</v>
      </c>
      <c r="N74" s="30">
        <v>42961</v>
      </c>
      <c r="O74" s="31">
        <v>14</v>
      </c>
      <c r="P74" s="66"/>
      <c r="Q74" s="29">
        <v>38</v>
      </c>
      <c r="R74" s="66"/>
      <c r="S74" s="29">
        <v>188</v>
      </c>
      <c r="T74" s="66"/>
      <c r="U74" s="29">
        <v>51</v>
      </c>
      <c r="V74" s="66"/>
      <c r="W74" s="29">
        <v>18</v>
      </c>
      <c r="X74" s="66"/>
      <c r="Y74" s="29">
        <v>10</v>
      </c>
      <c r="Z74" s="66"/>
      <c r="AA74" s="29">
        <v>1</v>
      </c>
      <c r="AB74" s="66"/>
      <c r="AC74" s="29">
        <v>0</v>
      </c>
      <c r="AD74" s="66"/>
      <c r="AE74" s="30">
        <v>320</v>
      </c>
      <c r="AF74" s="79">
        <f t="shared" si="2"/>
        <v>7.448616186774051E-3</v>
      </c>
      <c r="AG74" s="32">
        <f t="shared" si="3"/>
        <v>19</v>
      </c>
      <c r="AH74" s="33"/>
      <c r="AI74" s="33"/>
      <c r="AJ74" s="33"/>
      <c r="AK74" s="33"/>
      <c r="AL74" s="33"/>
      <c r="AM74" s="33"/>
      <c r="AN74" s="33"/>
      <c r="AO74" s="34"/>
      <c r="AP74" s="34"/>
      <c r="AQ74" s="34"/>
      <c r="AR74" s="34"/>
      <c r="AS74" s="34"/>
      <c r="AT74" s="34"/>
      <c r="AU74" s="34"/>
    </row>
    <row r="75" spans="1:47" x14ac:dyDescent="0.2">
      <c r="A75" s="25" t="s">
        <v>155</v>
      </c>
      <c r="B75" s="26" t="s">
        <v>38</v>
      </c>
      <c r="C75" s="27" t="s">
        <v>39</v>
      </c>
      <c r="D75" s="28" t="s">
        <v>156</v>
      </c>
      <c r="E75" s="28" t="str">
        <f>VLOOKUP(D75,Sheet2!A$1:B$353,2,FALSE)</f>
        <v>Major Urban</v>
      </c>
      <c r="F75" s="29">
        <v>2452</v>
      </c>
      <c r="G75" s="29">
        <v>21113</v>
      </c>
      <c r="H75" s="29">
        <v>45757</v>
      </c>
      <c r="I75" s="29">
        <v>37407</v>
      </c>
      <c r="J75" s="29">
        <v>21520</v>
      </c>
      <c r="K75" s="29">
        <v>11410</v>
      </c>
      <c r="L75" s="29">
        <v>7360</v>
      </c>
      <c r="M75" s="29">
        <v>634</v>
      </c>
      <c r="N75" s="30">
        <v>147653</v>
      </c>
      <c r="O75" s="31">
        <v>0</v>
      </c>
      <c r="P75" s="66"/>
      <c r="Q75" s="29">
        <v>2</v>
      </c>
      <c r="R75" s="66"/>
      <c r="S75" s="29">
        <v>2</v>
      </c>
      <c r="T75" s="66"/>
      <c r="U75" s="29">
        <v>0</v>
      </c>
      <c r="V75" s="66"/>
      <c r="W75" s="29">
        <v>1</v>
      </c>
      <c r="X75" s="66"/>
      <c r="Y75" s="29">
        <v>0</v>
      </c>
      <c r="Z75" s="66"/>
      <c r="AA75" s="29">
        <v>1</v>
      </c>
      <c r="AB75" s="66"/>
      <c r="AC75" s="29">
        <v>0</v>
      </c>
      <c r="AD75" s="66"/>
      <c r="AE75" s="30">
        <v>6</v>
      </c>
      <c r="AF75" s="79">
        <f t="shared" si="2"/>
        <v>4.0635815052860422E-5</v>
      </c>
      <c r="AG75" s="32">
        <f t="shared" si="3"/>
        <v>71</v>
      </c>
      <c r="AH75" s="33"/>
      <c r="AI75" s="33"/>
      <c r="AJ75" s="33"/>
      <c r="AK75" s="33"/>
      <c r="AL75" s="33"/>
      <c r="AM75" s="33"/>
      <c r="AN75" s="33"/>
      <c r="AO75" s="34"/>
      <c r="AP75" s="34"/>
      <c r="AQ75" s="34"/>
      <c r="AR75" s="34"/>
      <c r="AS75" s="34"/>
      <c r="AT75" s="34"/>
      <c r="AU75" s="34"/>
    </row>
    <row r="76" spans="1:47" x14ac:dyDescent="0.2">
      <c r="A76" s="25" t="s">
        <v>157</v>
      </c>
      <c r="B76" s="26" t="s">
        <v>18</v>
      </c>
      <c r="C76" s="27" t="s">
        <v>10</v>
      </c>
      <c r="D76" s="28" t="s">
        <v>158</v>
      </c>
      <c r="E76" s="28" t="str">
        <f>VLOOKUP(D76,Sheet2!A$1:B$353,2,FALSE)</f>
        <v>Significant Rural</v>
      </c>
      <c r="F76" s="29">
        <v>1160</v>
      </c>
      <c r="G76" s="29">
        <v>7829</v>
      </c>
      <c r="H76" s="29">
        <v>18653</v>
      </c>
      <c r="I76" s="29">
        <v>14659</v>
      </c>
      <c r="J76" s="29">
        <v>8285</v>
      </c>
      <c r="K76" s="29">
        <v>5326</v>
      </c>
      <c r="L76" s="29">
        <v>4651</v>
      </c>
      <c r="M76" s="29">
        <v>702</v>
      </c>
      <c r="N76" s="30">
        <v>61265</v>
      </c>
      <c r="O76" s="31">
        <v>6</v>
      </c>
      <c r="P76" s="66"/>
      <c r="Q76" s="29">
        <v>18</v>
      </c>
      <c r="R76" s="66"/>
      <c r="S76" s="29">
        <v>27</v>
      </c>
      <c r="T76" s="66"/>
      <c r="U76" s="29">
        <v>42</v>
      </c>
      <c r="V76" s="66"/>
      <c r="W76" s="29">
        <v>20</v>
      </c>
      <c r="X76" s="66"/>
      <c r="Y76" s="29">
        <v>16</v>
      </c>
      <c r="Z76" s="66"/>
      <c r="AA76" s="29">
        <v>9</v>
      </c>
      <c r="AB76" s="66"/>
      <c r="AC76" s="29">
        <v>7</v>
      </c>
      <c r="AD76" s="66"/>
      <c r="AE76" s="30">
        <v>145</v>
      </c>
      <c r="AF76" s="79">
        <f t="shared" si="2"/>
        <v>2.3667673222884191E-3</v>
      </c>
      <c r="AG76" s="32">
        <f t="shared" si="3"/>
        <v>49</v>
      </c>
      <c r="AH76" s="33"/>
      <c r="AI76" s="33"/>
      <c r="AJ76" s="33"/>
      <c r="AK76" s="33"/>
      <c r="AL76" s="33"/>
      <c r="AM76" s="33"/>
      <c r="AN76" s="33"/>
      <c r="AO76" s="34"/>
      <c r="AP76" s="34"/>
      <c r="AQ76" s="34"/>
      <c r="AR76" s="34"/>
      <c r="AS76" s="34"/>
      <c r="AT76" s="34"/>
      <c r="AU76" s="34"/>
    </row>
    <row r="77" spans="1:47" x14ac:dyDescent="0.2">
      <c r="A77" s="25" t="s">
        <v>159</v>
      </c>
      <c r="B77" s="26" t="s">
        <v>54</v>
      </c>
      <c r="C77" s="27" t="s">
        <v>160</v>
      </c>
      <c r="D77" s="28" t="s">
        <v>642</v>
      </c>
      <c r="E77" s="28" t="str">
        <f>VLOOKUP(D77,Sheet2!A$1:B$353,2,FALSE)</f>
        <v>Other Urban</v>
      </c>
      <c r="F77" s="29">
        <v>22569</v>
      </c>
      <c r="G77" s="29">
        <v>9771</v>
      </c>
      <c r="H77" s="29">
        <v>6902</v>
      </c>
      <c r="I77" s="29">
        <v>4972</v>
      </c>
      <c r="J77" s="29">
        <v>2819</v>
      </c>
      <c r="K77" s="29">
        <v>1131</v>
      </c>
      <c r="L77" s="29">
        <v>505</v>
      </c>
      <c r="M77" s="29">
        <v>51</v>
      </c>
      <c r="N77" s="30">
        <v>48720</v>
      </c>
      <c r="O77" s="31">
        <v>56</v>
      </c>
      <c r="P77" s="66"/>
      <c r="Q77" s="29">
        <v>36</v>
      </c>
      <c r="R77" s="66"/>
      <c r="S77" s="29">
        <v>69</v>
      </c>
      <c r="T77" s="66"/>
      <c r="U77" s="29">
        <v>20</v>
      </c>
      <c r="V77" s="66"/>
      <c r="W77" s="29">
        <v>14</v>
      </c>
      <c r="X77" s="66"/>
      <c r="Y77" s="29">
        <v>5</v>
      </c>
      <c r="Z77" s="66"/>
      <c r="AA77" s="29">
        <v>3</v>
      </c>
      <c r="AB77" s="66"/>
      <c r="AC77" s="29">
        <v>1</v>
      </c>
      <c r="AD77" s="66"/>
      <c r="AE77" s="30">
        <v>204</v>
      </c>
      <c r="AF77" s="79">
        <f t="shared" si="2"/>
        <v>4.1871921182266006E-3</v>
      </c>
      <c r="AG77" s="32">
        <f t="shared" si="3"/>
        <v>33</v>
      </c>
      <c r="AH77" s="33"/>
      <c r="AI77" s="33"/>
      <c r="AJ77" s="33"/>
      <c r="AK77" s="33"/>
      <c r="AL77" s="33"/>
      <c r="AM77" s="33"/>
      <c r="AN77" s="33"/>
      <c r="AO77" s="34"/>
      <c r="AP77" s="34"/>
      <c r="AQ77" s="34"/>
      <c r="AR77" s="34"/>
      <c r="AS77" s="34"/>
      <c r="AT77" s="34"/>
      <c r="AU77" s="34"/>
    </row>
    <row r="78" spans="1:47" x14ac:dyDescent="0.2">
      <c r="A78" s="25" t="s">
        <v>161</v>
      </c>
      <c r="B78" s="26" t="s">
        <v>18</v>
      </c>
      <c r="C78" s="27" t="s">
        <v>19</v>
      </c>
      <c r="D78" s="28" t="s">
        <v>162</v>
      </c>
      <c r="E78" s="28" t="str">
        <f>VLOOKUP(D78,Sheet2!A$1:B$353,2,FALSE)</f>
        <v>Major Urban</v>
      </c>
      <c r="F78" s="29">
        <v>1625</v>
      </c>
      <c r="G78" s="29">
        <v>6688</v>
      </c>
      <c r="H78" s="29">
        <v>14249</v>
      </c>
      <c r="I78" s="29">
        <v>10159</v>
      </c>
      <c r="J78" s="29">
        <v>5089</v>
      </c>
      <c r="K78" s="29">
        <v>2382</v>
      </c>
      <c r="L78" s="29">
        <v>900</v>
      </c>
      <c r="M78" s="29">
        <v>58</v>
      </c>
      <c r="N78" s="30">
        <v>41150</v>
      </c>
      <c r="O78" s="31">
        <v>13</v>
      </c>
      <c r="P78" s="66"/>
      <c r="Q78" s="29">
        <v>12</v>
      </c>
      <c r="R78" s="66"/>
      <c r="S78" s="29">
        <v>25</v>
      </c>
      <c r="T78" s="66"/>
      <c r="U78" s="29">
        <v>17</v>
      </c>
      <c r="V78" s="66"/>
      <c r="W78" s="29">
        <v>12</v>
      </c>
      <c r="X78" s="66"/>
      <c r="Y78" s="29">
        <v>4</v>
      </c>
      <c r="Z78" s="66"/>
      <c r="AA78" s="29">
        <v>4</v>
      </c>
      <c r="AB78" s="66"/>
      <c r="AC78" s="29">
        <v>0</v>
      </c>
      <c r="AD78" s="66"/>
      <c r="AE78" s="30">
        <v>87</v>
      </c>
      <c r="AF78" s="79">
        <f t="shared" si="2"/>
        <v>2.1142162818955043E-3</v>
      </c>
      <c r="AG78" s="32">
        <f t="shared" si="3"/>
        <v>60</v>
      </c>
      <c r="AH78" s="33"/>
      <c r="AI78" s="33"/>
      <c r="AJ78" s="33"/>
      <c r="AK78" s="33"/>
      <c r="AL78" s="33"/>
      <c r="AM78" s="33"/>
      <c r="AN78" s="33"/>
      <c r="AO78" s="34"/>
      <c r="AP78" s="34"/>
      <c r="AQ78" s="34"/>
      <c r="AR78" s="34"/>
      <c r="AS78" s="34"/>
      <c r="AT78" s="34"/>
      <c r="AU78" s="34"/>
    </row>
    <row r="79" spans="1:47" x14ac:dyDescent="0.2">
      <c r="A79" s="25" t="s">
        <v>163</v>
      </c>
      <c r="B79" s="26" t="s">
        <v>18</v>
      </c>
      <c r="C79" s="27" t="s">
        <v>25</v>
      </c>
      <c r="D79" s="28" t="s">
        <v>164</v>
      </c>
      <c r="E79" s="28" t="str">
        <f>VLOOKUP(D79,Sheet2!A$1:B$353,2,FALSE)</f>
        <v>Rural 80</v>
      </c>
      <c r="F79" s="29">
        <v>3653</v>
      </c>
      <c r="G79" s="29">
        <v>8235</v>
      </c>
      <c r="H79" s="29">
        <v>7249</v>
      </c>
      <c r="I79" s="29">
        <v>5064</v>
      </c>
      <c r="J79" s="29">
        <v>4021</v>
      </c>
      <c r="K79" s="29">
        <v>2527</v>
      </c>
      <c r="L79" s="29">
        <v>2137</v>
      </c>
      <c r="M79" s="29">
        <v>139</v>
      </c>
      <c r="N79" s="30">
        <v>33025</v>
      </c>
      <c r="O79" s="31">
        <v>30</v>
      </c>
      <c r="P79" s="66"/>
      <c r="Q79" s="29">
        <v>27</v>
      </c>
      <c r="R79" s="66"/>
      <c r="S79" s="29">
        <v>33</v>
      </c>
      <c r="T79" s="66"/>
      <c r="U79" s="29">
        <v>88</v>
      </c>
      <c r="V79" s="66"/>
      <c r="W79" s="29">
        <v>22</v>
      </c>
      <c r="X79" s="66"/>
      <c r="Y79" s="29">
        <v>14</v>
      </c>
      <c r="Z79" s="66"/>
      <c r="AA79" s="29">
        <v>18</v>
      </c>
      <c r="AB79" s="66"/>
      <c r="AC79" s="29">
        <v>6</v>
      </c>
      <c r="AD79" s="66"/>
      <c r="AE79" s="30">
        <v>238</v>
      </c>
      <c r="AF79" s="79">
        <f t="shared" si="2"/>
        <v>7.2066616199848599E-3</v>
      </c>
      <c r="AG79" s="32">
        <f t="shared" si="3"/>
        <v>41</v>
      </c>
      <c r="AH79" s="33"/>
      <c r="AI79" s="33"/>
      <c r="AJ79" s="33"/>
      <c r="AK79" s="33"/>
      <c r="AL79" s="33"/>
      <c r="AM79" s="33"/>
      <c r="AN79" s="33"/>
      <c r="AO79" s="34"/>
      <c r="AP79" s="34"/>
      <c r="AQ79" s="34"/>
      <c r="AR79" s="34"/>
      <c r="AS79" s="34"/>
      <c r="AT79" s="34"/>
      <c r="AU79" s="34"/>
    </row>
    <row r="80" spans="1:47" x14ac:dyDescent="0.2">
      <c r="A80" s="25" t="s">
        <v>165</v>
      </c>
      <c r="B80" s="26" t="s">
        <v>54</v>
      </c>
      <c r="C80" s="27" t="s">
        <v>25</v>
      </c>
      <c r="D80" s="28" t="s">
        <v>643</v>
      </c>
      <c r="E80" s="28" t="str">
        <f>VLOOKUP(D80,Sheet2!A$1:B$353,2,FALSE)</f>
        <v>Other Urban</v>
      </c>
      <c r="F80" s="29">
        <v>55380</v>
      </c>
      <c r="G80" s="29">
        <v>20396</v>
      </c>
      <c r="H80" s="29">
        <v>15940</v>
      </c>
      <c r="I80" s="29">
        <v>8180</v>
      </c>
      <c r="J80" s="29">
        <v>4215</v>
      </c>
      <c r="K80" s="29">
        <v>2194</v>
      </c>
      <c r="L80" s="29">
        <v>626</v>
      </c>
      <c r="M80" s="29">
        <v>45</v>
      </c>
      <c r="N80" s="30">
        <v>106976</v>
      </c>
      <c r="O80" s="31">
        <v>39</v>
      </c>
      <c r="P80" s="66"/>
      <c r="Q80" s="29">
        <v>43</v>
      </c>
      <c r="R80" s="66"/>
      <c r="S80" s="29">
        <v>36</v>
      </c>
      <c r="T80" s="66"/>
      <c r="U80" s="29">
        <v>15</v>
      </c>
      <c r="V80" s="66"/>
      <c r="W80" s="29">
        <v>5</v>
      </c>
      <c r="X80" s="66"/>
      <c r="Y80" s="29">
        <v>3</v>
      </c>
      <c r="Z80" s="66"/>
      <c r="AA80" s="29">
        <v>2</v>
      </c>
      <c r="AB80" s="66"/>
      <c r="AC80" s="29">
        <v>0</v>
      </c>
      <c r="AD80" s="66"/>
      <c r="AE80" s="30">
        <v>143</v>
      </c>
      <c r="AF80" s="79">
        <f t="shared" si="2"/>
        <v>1.3367484295542925E-3</v>
      </c>
      <c r="AG80" s="32">
        <f t="shared" si="3"/>
        <v>50</v>
      </c>
      <c r="AH80" s="33"/>
      <c r="AI80" s="33"/>
      <c r="AJ80" s="33"/>
      <c r="AK80" s="33"/>
      <c r="AL80" s="33"/>
      <c r="AM80" s="33"/>
      <c r="AN80" s="33"/>
      <c r="AO80" s="34"/>
      <c r="AP80" s="34"/>
      <c r="AQ80" s="34"/>
      <c r="AR80" s="34"/>
      <c r="AS80" s="34"/>
      <c r="AT80" s="34"/>
      <c r="AU80" s="34"/>
    </row>
    <row r="81" spans="1:47" x14ac:dyDescent="0.2">
      <c r="A81" s="25" t="s">
        <v>166</v>
      </c>
      <c r="B81" s="26" t="s">
        <v>18</v>
      </c>
      <c r="C81" s="27" t="s">
        <v>25</v>
      </c>
      <c r="D81" s="28" t="s">
        <v>167</v>
      </c>
      <c r="E81" s="28" t="str">
        <f>VLOOKUP(D81,Sheet2!A$1:B$353,2,FALSE)</f>
        <v>Rural 80</v>
      </c>
      <c r="F81" s="29">
        <v>3462</v>
      </c>
      <c r="G81" s="29">
        <v>7023</v>
      </c>
      <c r="H81" s="29">
        <v>7231</v>
      </c>
      <c r="I81" s="29">
        <v>5488</v>
      </c>
      <c r="J81" s="29">
        <v>4721</v>
      </c>
      <c r="K81" s="29">
        <v>2903</v>
      </c>
      <c r="L81" s="29">
        <v>2072</v>
      </c>
      <c r="M81" s="29">
        <v>130</v>
      </c>
      <c r="N81" s="30">
        <v>33030</v>
      </c>
      <c r="O81" s="31">
        <v>103</v>
      </c>
      <c r="P81" s="66"/>
      <c r="Q81" s="29">
        <v>216</v>
      </c>
      <c r="R81" s="66"/>
      <c r="S81" s="29">
        <v>312</v>
      </c>
      <c r="T81" s="66"/>
      <c r="U81" s="29">
        <v>177</v>
      </c>
      <c r="V81" s="66"/>
      <c r="W81" s="29">
        <v>115</v>
      </c>
      <c r="X81" s="66"/>
      <c r="Y81" s="29">
        <v>50</v>
      </c>
      <c r="Z81" s="66"/>
      <c r="AA81" s="29">
        <v>40</v>
      </c>
      <c r="AB81" s="66"/>
      <c r="AC81" s="29">
        <v>6</v>
      </c>
      <c r="AD81" s="66"/>
      <c r="AE81" s="30">
        <v>1019</v>
      </c>
      <c r="AF81" s="79">
        <f t="shared" si="2"/>
        <v>3.0850741749924311E-2</v>
      </c>
      <c r="AG81" s="32">
        <f t="shared" si="3"/>
        <v>17</v>
      </c>
      <c r="AH81" s="33"/>
      <c r="AI81" s="33"/>
      <c r="AJ81" s="33"/>
      <c r="AK81" s="33"/>
      <c r="AL81" s="33"/>
      <c r="AM81" s="33"/>
      <c r="AN81" s="33"/>
      <c r="AO81" s="34"/>
      <c r="AP81" s="34"/>
      <c r="AQ81" s="34"/>
      <c r="AR81" s="34"/>
      <c r="AS81" s="34"/>
      <c r="AT81" s="34"/>
      <c r="AU81" s="34"/>
    </row>
    <row r="82" spans="1:47" x14ac:dyDescent="0.2">
      <c r="A82" s="25" t="s">
        <v>168</v>
      </c>
      <c r="B82" s="26" t="s">
        <v>43</v>
      </c>
      <c r="C82" s="27" t="s">
        <v>44</v>
      </c>
      <c r="D82" s="28" t="s">
        <v>169</v>
      </c>
      <c r="E82" s="28" t="str">
        <f>VLOOKUP(D82,Sheet2!A$1:B$353,2,FALSE)</f>
        <v>Other Urban</v>
      </c>
      <c r="F82" s="29">
        <v>78879</v>
      </c>
      <c r="G82" s="29">
        <v>23247</v>
      </c>
      <c r="H82" s="29">
        <v>14143</v>
      </c>
      <c r="I82" s="29">
        <v>8527</v>
      </c>
      <c r="J82" s="29">
        <v>4104</v>
      </c>
      <c r="K82" s="29">
        <v>1753</v>
      </c>
      <c r="L82" s="29">
        <v>786</v>
      </c>
      <c r="M82" s="29">
        <v>117</v>
      </c>
      <c r="N82" s="30">
        <v>131556</v>
      </c>
      <c r="O82" s="31">
        <v>247</v>
      </c>
      <c r="P82" s="66"/>
      <c r="Q82" s="29">
        <v>94</v>
      </c>
      <c r="R82" s="66"/>
      <c r="S82" s="29">
        <v>98</v>
      </c>
      <c r="T82" s="66"/>
      <c r="U82" s="29">
        <v>47</v>
      </c>
      <c r="V82" s="66"/>
      <c r="W82" s="29">
        <v>22</v>
      </c>
      <c r="X82" s="66"/>
      <c r="Y82" s="29">
        <v>13</v>
      </c>
      <c r="Z82" s="66"/>
      <c r="AA82" s="29">
        <v>7</v>
      </c>
      <c r="AB82" s="66"/>
      <c r="AC82" s="29">
        <v>6</v>
      </c>
      <c r="AD82" s="66"/>
      <c r="AE82" s="30">
        <v>534</v>
      </c>
      <c r="AF82" s="79">
        <f t="shared" si="2"/>
        <v>4.059107908419228E-3</v>
      </c>
      <c r="AG82" s="32">
        <f t="shared" si="3"/>
        <v>35</v>
      </c>
      <c r="AH82" s="33"/>
      <c r="AI82" s="33"/>
      <c r="AJ82" s="33"/>
      <c r="AK82" s="33"/>
      <c r="AL82" s="33"/>
      <c r="AM82" s="33"/>
      <c r="AN82" s="33"/>
      <c r="AO82" s="34"/>
      <c r="AP82" s="34"/>
      <c r="AQ82" s="34"/>
      <c r="AR82" s="34"/>
      <c r="AS82" s="34"/>
      <c r="AT82" s="34"/>
      <c r="AU82" s="34"/>
    </row>
    <row r="83" spans="1:47" x14ac:dyDescent="0.2">
      <c r="A83" s="25" t="s">
        <v>170</v>
      </c>
      <c r="B83" s="26" t="s">
        <v>18</v>
      </c>
      <c r="C83" s="27" t="s">
        <v>19</v>
      </c>
      <c r="D83" s="28" t="s">
        <v>171</v>
      </c>
      <c r="E83" s="28" t="str">
        <f>VLOOKUP(D83,Sheet2!A$1:B$353,2,FALSE)</f>
        <v>Rural 50</v>
      </c>
      <c r="F83" s="29">
        <v>6802</v>
      </c>
      <c r="G83" s="29">
        <v>16047</v>
      </c>
      <c r="H83" s="29">
        <v>13224</v>
      </c>
      <c r="I83" s="29">
        <v>6630</v>
      </c>
      <c r="J83" s="29">
        <v>4085</v>
      </c>
      <c r="K83" s="29">
        <v>2199</v>
      </c>
      <c r="L83" s="29">
        <v>1406</v>
      </c>
      <c r="M83" s="29">
        <v>71</v>
      </c>
      <c r="N83" s="30">
        <v>50464</v>
      </c>
      <c r="O83" s="31">
        <v>282</v>
      </c>
      <c r="P83" s="66"/>
      <c r="Q83" s="29">
        <v>232</v>
      </c>
      <c r="R83" s="66"/>
      <c r="S83" s="29">
        <v>268</v>
      </c>
      <c r="T83" s="66"/>
      <c r="U83" s="29">
        <v>188</v>
      </c>
      <c r="V83" s="66"/>
      <c r="W83" s="29">
        <v>119</v>
      </c>
      <c r="X83" s="66"/>
      <c r="Y83" s="29">
        <v>67</v>
      </c>
      <c r="Z83" s="66"/>
      <c r="AA83" s="29">
        <v>77</v>
      </c>
      <c r="AB83" s="66"/>
      <c r="AC83" s="29">
        <v>6</v>
      </c>
      <c r="AD83" s="66"/>
      <c r="AE83" s="30">
        <v>1239</v>
      </c>
      <c r="AF83" s="79">
        <f t="shared" si="2"/>
        <v>2.4552155992390617E-2</v>
      </c>
      <c r="AG83" s="32">
        <f t="shared" si="3"/>
        <v>6</v>
      </c>
      <c r="AH83" s="33"/>
      <c r="AI83" s="33"/>
      <c r="AJ83" s="33"/>
      <c r="AK83" s="33"/>
      <c r="AL83" s="33"/>
      <c r="AM83" s="33"/>
      <c r="AN83" s="33"/>
      <c r="AO83" s="34"/>
      <c r="AP83" s="34"/>
      <c r="AQ83" s="34"/>
      <c r="AR83" s="34"/>
      <c r="AS83" s="34"/>
      <c r="AT83" s="34"/>
      <c r="AU83" s="34"/>
    </row>
    <row r="84" spans="1:47" x14ac:dyDescent="0.2">
      <c r="A84" s="25" t="s">
        <v>172</v>
      </c>
      <c r="B84" s="26" t="s">
        <v>43</v>
      </c>
      <c r="C84" s="27" t="s">
        <v>60</v>
      </c>
      <c r="D84" s="28" t="s">
        <v>173</v>
      </c>
      <c r="E84" s="28" t="str">
        <f>VLOOKUP(D84,Sheet2!A$1:B$353,2,FALSE)</f>
        <v>Major Urban</v>
      </c>
      <c r="F84" s="29">
        <v>42002</v>
      </c>
      <c r="G84" s="29">
        <v>37808</v>
      </c>
      <c r="H84" s="29">
        <v>29290</v>
      </c>
      <c r="I84" s="29">
        <v>15611</v>
      </c>
      <c r="J84" s="29">
        <v>6454</v>
      </c>
      <c r="K84" s="29">
        <v>2363</v>
      </c>
      <c r="L84" s="29">
        <v>954</v>
      </c>
      <c r="M84" s="29">
        <v>138</v>
      </c>
      <c r="N84" s="30">
        <v>134620</v>
      </c>
      <c r="O84" s="31">
        <v>195</v>
      </c>
      <c r="P84" s="66"/>
      <c r="Q84" s="29">
        <v>93</v>
      </c>
      <c r="R84" s="66"/>
      <c r="S84" s="29">
        <v>70</v>
      </c>
      <c r="T84" s="66"/>
      <c r="U84" s="29">
        <v>37</v>
      </c>
      <c r="V84" s="66"/>
      <c r="W84" s="29">
        <v>22</v>
      </c>
      <c r="X84" s="66"/>
      <c r="Y84" s="29">
        <v>8</v>
      </c>
      <c r="Z84" s="66"/>
      <c r="AA84" s="29">
        <v>6</v>
      </c>
      <c r="AB84" s="66"/>
      <c r="AC84" s="29">
        <v>2</v>
      </c>
      <c r="AD84" s="66"/>
      <c r="AE84" s="30">
        <v>433</v>
      </c>
      <c r="AF84" s="79">
        <f t="shared" si="2"/>
        <v>3.216461149903432E-3</v>
      </c>
      <c r="AG84" s="32">
        <f t="shared" si="3"/>
        <v>53</v>
      </c>
      <c r="AH84" s="33"/>
      <c r="AI84" s="33"/>
      <c r="AJ84" s="33"/>
      <c r="AK84" s="33"/>
      <c r="AL84" s="33"/>
      <c r="AM84" s="33"/>
      <c r="AN84" s="33"/>
      <c r="AO84" s="34"/>
      <c r="AP84" s="34"/>
      <c r="AQ84" s="34"/>
      <c r="AR84" s="34"/>
      <c r="AS84" s="34"/>
      <c r="AT84" s="34"/>
      <c r="AU84" s="34"/>
    </row>
    <row r="85" spans="1:47" x14ac:dyDescent="0.2">
      <c r="A85" s="25" t="s">
        <v>174</v>
      </c>
      <c r="B85" s="26" t="s">
        <v>54</v>
      </c>
      <c r="C85" s="27" t="s">
        <v>160</v>
      </c>
      <c r="D85" s="28" t="s">
        <v>641</v>
      </c>
      <c r="E85" s="28" t="str">
        <f>VLOOKUP(D85,Sheet2!A$1:B$353,2,FALSE)</f>
        <v>Rural 50</v>
      </c>
      <c r="F85" s="29">
        <v>143263</v>
      </c>
      <c r="G85" s="29">
        <v>29476</v>
      </c>
      <c r="H85" s="29">
        <v>28467</v>
      </c>
      <c r="I85" s="29">
        <v>19384</v>
      </c>
      <c r="J85" s="29">
        <v>9513</v>
      </c>
      <c r="K85" s="29">
        <v>3608</v>
      </c>
      <c r="L85" s="29">
        <v>2011</v>
      </c>
      <c r="M85" s="29">
        <v>260</v>
      </c>
      <c r="N85" s="30">
        <v>235982</v>
      </c>
      <c r="O85" s="31">
        <v>1168</v>
      </c>
      <c r="P85" s="66"/>
      <c r="Q85" s="29">
        <v>385</v>
      </c>
      <c r="R85" s="66"/>
      <c r="S85" s="29">
        <v>292</v>
      </c>
      <c r="T85" s="66"/>
      <c r="U85" s="29">
        <v>219</v>
      </c>
      <c r="V85" s="66"/>
      <c r="W85" s="29">
        <v>105</v>
      </c>
      <c r="X85" s="66"/>
      <c r="Y85" s="29">
        <v>59</v>
      </c>
      <c r="Z85" s="66"/>
      <c r="AA85" s="29">
        <v>37</v>
      </c>
      <c r="AB85" s="66"/>
      <c r="AC85" s="29">
        <v>7</v>
      </c>
      <c r="AD85" s="66"/>
      <c r="AE85" s="30">
        <v>2272</v>
      </c>
      <c r="AF85" s="79">
        <f t="shared" si="2"/>
        <v>9.6278529718368342E-3</v>
      </c>
      <c r="AG85" s="32">
        <f t="shared" si="3"/>
        <v>14</v>
      </c>
      <c r="AH85" s="33"/>
      <c r="AI85" s="33"/>
      <c r="AJ85" s="33"/>
      <c r="AK85" s="33"/>
      <c r="AL85" s="33"/>
      <c r="AM85" s="33"/>
      <c r="AN85" s="33"/>
      <c r="AO85" s="34"/>
      <c r="AP85" s="34"/>
      <c r="AQ85" s="34"/>
      <c r="AR85" s="34"/>
      <c r="AS85" s="34"/>
      <c r="AT85" s="34"/>
      <c r="AU85" s="34"/>
    </row>
    <row r="86" spans="1:47" x14ac:dyDescent="0.2">
      <c r="A86" s="25" t="s">
        <v>175</v>
      </c>
      <c r="B86" s="26" t="s">
        <v>38</v>
      </c>
      <c r="C86" s="27" t="s">
        <v>39</v>
      </c>
      <c r="D86" s="28" t="s">
        <v>176</v>
      </c>
      <c r="E86" s="28" t="str">
        <f>VLOOKUP(D86,Sheet2!A$1:B$353,2,FALSE)</f>
        <v>Major Urban</v>
      </c>
      <c r="F86" s="29">
        <v>3704</v>
      </c>
      <c r="G86" s="29">
        <v>12699</v>
      </c>
      <c r="H86" s="29">
        <v>30815</v>
      </c>
      <c r="I86" s="29">
        <v>42843</v>
      </c>
      <c r="J86" s="29">
        <v>22226</v>
      </c>
      <c r="K86" s="29">
        <v>9638</v>
      </c>
      <c r="L86" s="29">
        <v>6667</v>
      </c>
      <c r="M86" s="29">
        <v>938</v>
      </c>
      <c r="N86" s="30">
        <v>129530</v>
      </c>
      <c r="O86" s="31">
        <v>51</v>
      </c>
      <c r="P86" s="66"/>
      <c r="Q86" s="29">
        <v>89</v>
      </c>
      <c r="R86" s="66"/>
      <c r="S86" s="29">
        <v>265</v>
      </c>
      <c r="T86" s="66"/>
      <c r="U86" s="29">
        <v>268</v>
      </c>
      <c r="V86" s="66"/>
      <c r="W86" s="29">
        <v>176</v>
      </c>
      <c r="X86" s="66"/>
      <c r="Y86" s="29">
        <v>86</v>
      </c>
      <c r="Z86" s="66"/>
      <c r="AA86" s="29">
        <v>46</v>
      </c>
      <c r="AB86" s="66"/>
      <c r="AC86" s="29">
        <v>5</v>
      </c>
      <c r="AD86" s="66"/>
      <c r="AE86" s="30">
        <v>986</v>
      </c>
      <c r="AF86" s="79">
        <f t="shared" si="2"/>
        <v>7.6121361846676443E-3</v>
      </c>
      <c r="AG86" s="32">
        <f t="shared" si="3"/>
        <v>27</v>
      </c>
      <c r="AH86" s="33"/>
      <c r="AI86" s="33"/>
      <c r="AJ86" s="33"/>
      <c r="AK86" s="33"/>
      <c r="AL86" s="33"/>
      <c r="AM86" s="33"/>
      <c r="AN86" s="33"/>
      <c r="AO86" s="34"/>
      <c r="AP86" s="34"/>
      <c r="AQ86" s="34"/>
      <c r="AR86" s="34"/>
      <c r="AS86" s="34"/>
      <c r="AT86" s="34"/>
      <c r="AU86" s="34"/>
    </row>
    <row r="87" spans="1:47" x14ac:dyDescent="0.2">
      <c r="A87" s="25" t="s">
        <v>177</v>
      </c>
      <c r="B87" s="26" t="s">
        <v>18</v>
      </c>
      <c r="C87" s="27" t="s">
        <v>10</v>
      </c>
      <c r="D87" s="28" t="s">
        <v>178</v>
      </c>
      <c r="E87" s="28" t="str">
        <f>VLOOKUP(D87,Sheet2!A$1:B$353,2,FALSE)</f>
        <v>Rural 80</v>
      </c>
      <c r="F87" s="29">
        <v>4389</v>
      </c>
      <c r="G87" s="29">
        <v>10681</v>
      </c>
      <c r="H87" s="29">
        <v>7432</v>
      </c>
      <c r="I87" s="29">
        <v>6617</v>
      </c>
      <c r="J87" s="29">
        <v>4302</v>
      </c>
      <c r="K87" s="29">
        <v>1946</v>
      </c>
      <c r="L87" s="29">
        <v>647</v>
      </c>
      <c r="M87" s="29">
        <v>80</v>
      </c>
      <c r="N87" s="30">
        <v>36094</v>
      </c>
      <c r="O87" s="31">
        <v>21</v>
      </c>
      <c r="P87" s="66"/>
      <c r="Q87" s="29">
        <v>26</v>
      </c>
      <c r="R87" s="66"/>
      <c r="S87" s="29">
        <v>22</v>
      </c>
      <c r="T87" s="66"/>
      <c r="U87" s="29">
        <v>19</v>
      </c>
      <c r="V87" s="66"/>
      <c r="W87" s="29">
        <v>24</v>
      </c>
      <c r="X87" s="66"/>
      <c r="Y87" s="29">
        <v>14</v>
      </c>
      <c r="Z87" s="66"/>
      <c r="AA87" s="29">
        <v>6</v>
      </c>
      <c r="AB87" s="66"/>
      <c r="AC87" s="29">
        <v>8</v>
      </c>
      <c r="AD87" s="66"/>
      <c r="AE87" s="30">
        <v>140</v>
      </c>
      <c r="AF87" s="79">
        <f t="shared" si="2"/>
        <v>3.8787610129107329E-3</v>
      </c>
      <c r="AG87" s="32">
        <f t="shared" si="3"/>
        <v>52</v>
      </c>
      <c r="AH87" s="33"/>
      <c r="AI87" s="33"/>
      <c r="AJ87" s="33"/>
      <c r="AK87" s="33"/>
      <c r="AL87" s="33"/>
      <c r="AM87" s="33"/>
      <c r="AN87" s="33"/>
      <c r="AO87" s="34"/>
      <c r="AP87" s="34"/>
      <c r="AQ87" s="34"/>
      <c r="AR87" s="34"/>
      <c r="AS87" s="34"/>
      <c r="AT87" s="34"/>
      <c r="AU87" s="34"/>
    </row>
    <row r="88" spans="1:47" x14ac:dyDescent="0.2">
      <c r="A88" s="25" t="s">
        <v>179</v>
      </c>
      <c r="B88" s="26" t="s">
        <v>18</v>
      </c>
      <c r="C88" s="27" t="s">
        <v>55</v>
      </c>
      <c r="D88" s="28" t="s">
        <v>180</v>
      </c>
      <c r="E88" s="28" t="str">
        <f>VLOOKUP(D88,Sheet2!A$1:B$353,2,FALSE)</f>
        <v>Rural 50</v>
      </c>
      <c r="F88" s="29">
        <v>5841</v>
      </c>
      <c r="G88" s="29">
        <v>12501</v>
      </c>
      <c r="H88" s="29">
        <v>14162</v>
      </c>
      <c r="I88" s="29">
        <v>11799</v>
      </c>
      <c r="J88" s="29">
        <v>9756</v>
      </c>
      <c r="K88" s="29">
        <v>5914</v>
      </c>
      <c r="L88" s="29">
        <v>3906</v>
      </c>
      <c r="M88" s="29">
        <v>197</v>
      </c>
      <c r="N88" s="30">
        <v>64076</v>
      </c>
      <c r="O88" s="31">
        <v>280</v>
      </c>
      <c r="P88" s="66"/>
      <c r="Q88" s="29">
        <v>381</v>
      </c>
      <c r="R88" s="66"/>
      <c r="S88" s="29">
        <v>567</v>
      </c>
      <c r="T88" s="66"/>
      <c r="U88" s="29">
        <v>523</v>
      </c>
      <c r="V88" s="66"/>
      <c r="W88" s="29">
        <v>383</v>
      </c>
      <c r="X88" s="66"/>
      <c r="Y88" s="29">
        <v>181</v>
      </c>
      <c r="Z88" s="66"/>
      <c r="AA88" s="29">
        <v>129</v>
      </c>
      <c r="AB88" s="66"/>
      <c r="AC88" s="29">
        <v>22</v>
      </c>
      <c r="AD88" s="66"/>
      <c r="AE88" s="30">
        <v>2466</v>
      </c>
      <c r="AF88" s="79">
        <f t="shared" si="2"/>
        <v>3.848554841126163E-2</v>
      </c>
      <c r="AG88" s="32">
        <f t="shared" si="3"/>
        <v>2</v>
      </c>
      <c r="AH88" s="33"/>
      <c r="AI88" s="33"/>
      <c r="AJ88" s="33"/>
      <c r="AK88" s="33"/>
      <c r="AL88" s="33"/>
      <c r="AM88" s="33"/>
      <c r="AN88" s="33"/>
      <c r="AO88" s="34"/>
      <c r="AP88" s="34"/>
      <c r="AQ88" s="34"/>
      <c r="AR88" s="34"/>
      <c r="AS88" s="34"/>
      <c r="AT88" s="34"/>
      <c r="AU88" s="34"/>
    </row>
    <row r="89" spans="1:47" x14ac:dyDescent="0.2">
      <c r="A89" s="25" t="s">
        <v>181</v>
      </c>
      <c r="B89" s="26" t="s">
        <v>18</v>
      </c>
      <c r="C89" s="27" t="s">
        <v>55</v>
      </c>
      <c r="D89" s="28" t="s">
        <v>182</v>
      </c>
      <c r="E89" s="28" t="str">
        <f>VLOOKUP(D89,Sheet2!A$1:B$353,2,FALSE)</f>
        <v>Rural 50</v>
      </c>
      <c r="F89" s="29">
        <v>2420</v>
      </c>
      <c r="G89" s="29">
        <v>3212</v>
      </c>
      <c r="H89" s="29">
        <v>7371</v>
      </c>
      <c r="I89" s="29">
        <v>9024</v>
      </c>
      <c r="J89" s="29">
        <v>9437</v>
      </c>
      <c r="K89" s="29">
        <v>5033</v>
      </c>
      <c r="L89" s="29">
        <v>2470</v>
      </c>
      <c r="M89" s="29">
        <v>168</v>
      </c>
      <c r="N89" s="30">
        <v>39135</v>
      </c>
      <c r="O89" s="31">
        <v>33</v>
      </c>
      <c r="P89" s="66"/>
      <c r="Q89" s="29">
        <v>19</v>
      </c>
      <c r="R89" s="66"/>
      <c r="S89" s="29">
        <v>49</v>
      </c>
      <c r="T89" s="66"/>
      <c r="U89" s="29">
        <v>76</v>
      </c>
      <c r="V89" s="66"/>
      <c r="W89" s="29">
        <v>51</v>
      </c>
      <c r="X89" s="66"/>
      <c r="Y89" s="29">
        <v>31</v>
      </c>
      <c r="Z89" s="66"/>
      <c r="AA89" s="29">
        <v>34</v>
      </c>
      <c r="AB89" s="66"/>
      <c r="AC89" s="29">
        <v>3</v>
      </c>
      <c r="AD89" s="66"/>
      <c r="AE89" s="30">
        <v>296</v>
      </c>
      <c r="AF89" s="79">
        <f t="shared" si="2"/>
        <v>7.5635620288744092E-3</v>
      </c>
      <c r="AG89" s="32">
        <f t="shared" si="3"/>
        <v>22</v>
      </c>
      <c r="AH89" s="33"/>
      <c r="AI89" s="33"/>
      <c r="AJ89" s="33"/>
      <c r="AK89" s="33"/>
      <c r="AL89" s="33"/>
      <c r="AM89" s="33"/>
      <c r="AN89" s="33"/>
      <c r="AO89" s="34"/>
      <c r="AP89" s="34"/>
      <c r="AQ89" s="34"/>
      <c r="AR89" s="34"/>
      <c r="AS89" s="34"/>
      <c r="AT89" s="34"/>
      <c r="AU89" s="34"/>
    </row>
    <row r="90" spans="1:47" x14ac:dyDescent="0.2">
      <c r="A90" s="25" t="s">
        <v>183</v>
      </c>
      <c r="B90" s="26" t="s">
        <v>18</v>
      </c>
      <c r="C90" s="27" t="s">
        <v>19</v>
      </c>
      <c r="D90" s="28" t="s">
        <v>184</v>
      </c>
      <c r="E90" s="28" t="str">
        <f>VLOOKUP(D90,Sheet2!A$1:B$353,2,FALSE)</f>
        <v>Rural 50</v>
      </c>
      <c r="F90" s="29">
        <v>2787</v>
      </c>
      <c r="G90" s="29">
        <v>5350</v>
      </c>
      <c r="H90" s="29">
        <v>11867</v>
      </c>
      <c r="I90" s="29">
        <v>10066</v>
      </c>
      <c r="J90" s="29">
        <v>8389</v>
      </c>
      <c r="K90" s="29">
        <v>5907</v>
      </c>
      <c r="L90" s="29">
        <v>4434</v>
      </c>
      <c r="M90" s="29">
        <v>627</v>
      </c>
      <c r="N90" s="30">
        <v>49427</v>
      </c>
      <c r="O90" s="31">
        <v>84</v>
      </c>
      <c r="P90" s="66"/>
      <c r="Q90" s="29">
        <v>24</v>
      </c>
      <c r="R90" s="66"/>
      <c r="S90" s="29">
        <v>53</v>
      </c>
      <c r="T90" s="66"/>
      <c r="U90" s="29">
        <v>55</v>
      </c>
      <c r="V90" s="66"/>
      <c r="W90" s="29">
        <v>46</v>
      </c>
      <c r="X90" s="66"/>
      <c r="Y90" s="29">
        <v>33</v>
      </c>
      <c r="Z90" s="66"/>
      <c r="AA90" s="29">
        <v>48</v>
      </c>
      <c r="AB90" s="66"/>
      <c r="AC90" s="29">
        <v>20</v>
      </c>
      <c r="AD90" s="66"/>
      <c r="AE90" s="30">
        <v>363</v>
      </c>
      <c r="AF90" s="79">
        <f t="shared" si="2"/>
        <v>7.3441641208246509E-3</v>
      </c>
      <c r="AG90" s="32">
        <f t="shared" si="3"/>
        <v>24</v>
      </c>
      <c r="AH90" s="33"/>
      <c r="AI90" s="33"/>
      <c r="AJ90" s="33"/>
      <c r="AK90" s="33"/>
      <c r="AL90" s="33"/>
      <c r="AM90" s="33"/>
      <c r="AN90" s="33"/>
      <c r="AO90" s="34"/>
      <c r="AP90" s="34"/>
      <c r="AQ90" s="34"/>
      <c r="AR90" s="34"/>
      <c r="AS90" s="34"/>
      <c r="AT90" s="34"/>
      <c r="AU90" s="34"/>
    </row>
    <row r="91" spans="1:47" x14ac:dyDescent="0.2">
      <c r="A91" s="25" t="s">
        <v>185</v>
      </c>
      <c r="B91" s="26" t="s">
        <v>18</v>
      </c>
      <c r="C91" s="27" t="s">
        <v>10</v>
      </c>
      <c r="D91" s="28" t="s">
        <v>186</v>
      </c>
      <c r="E91" s="28" t="str">
        <f>VLOOKUP(D91,Sheet2!A$1:B$353,2,FALSE)</f>
        <v>Significant Rural</v>
      </c>
      <c r="F91" s="29">
        <v>802</v>
      </c>
      <c r="G91" s="29">
        <v>5699</v>
      </c>
      <c r="H91" s="29">
        <v>14695</v>
      </c>
      <c r="I91" s="29">
        <v>14683</v>
      </c>
      <c r="J91" s="29">
        <v>10177</v>
      </c>
      <c r="K91" s="29">
        <v>6941</v>
      </c>
      <c r="L91" s="29">
        <v>5136</v>
      </c>
      <c r="M91" s="29">
        <v>740</v>
      </c>
      <c r="N91" s="30">
        <v>58873</v>
      </c>
      <c r="O91" s="31">
        <v>8</v>
      </c>
      <c r="P91" s="66"/>
      <c r="Q91" s="29">
        <v>14</v>
      </c>
      <c r="R91" s="66"/>
      <c r="S91" s="29">
        <v>23</v>
      </c>
      <c r="T91" s="66"/>
      <c r="U91" s="29">
        <v>32</v>
      </c>
      <c r="V91" s="66"/>
      <c r="W91" s="29">
        <v>11</v>
      </c>
      <c r="X91" s="66"/>
      <c r="Y91" s="29">
        <v>9</v>
      </c>
      <c r="Z91" s="66"/>
      <c r="AA91" s="29">
        <v>13</v>
      </c>
      <c r="AB91" s="66"/>
      <c r="AC91" s="29">
        <v>9</v>
      </c>
      <c r="AD91" s="66"/>
      <c r="AE91" s="30">
        <v>119</v>
      </c>
      <c r="AF91" s="79">
        <f t="shared" si="2"/>
        <v>2.0213000866271466E-3</v>
      </c>
      <c r="AG91" s="32">
        <f t="shared" si="3"/>
        <v>53</v>
      </c>
      <c r="AH91" s="33"/>
      <c r="AI91" s="33"/>
      <c r="AJ91" s="33"/>
      <c r="AK91" s="33"/>
      <c r="AL91" s="33"/>
      <c r="AM91" s="33"/>
      <c r="AN91" s="33"/>
      <c r="AO91" s="34"/>
      <c r="AP91" s="34"/>
      <c r="AQ91" s="34"/>
      <c r="AR91" s="34"/>
      <c r="AS91" s="34"/>
      <c r="AT91" s="34"/>
      <c r="AU91" s="34"/>
    </row>
    <row r="92" spans="1:47" x14ac:dyDescent="0.2">
      <c r="A92" s="25" t="s">
        <v>187</v>
      </c>
      <c r="B92" s="26" t="s">
        <v>18</v>
      </c>
      <c r="C92" s="27" t="s">
        <v>25</v>
      </c>
      <c r="D92" s="28" t="s">
        <v>188</v>
      </c>
      <c r="E92" s="28" t="str">
        <f>VLOOKUP(D92,Sheet2!A$1:B$353,2,FALSE)</f>
        <v>Rural 80</v>
      </c>
      <c r="F92" s="29">
        <v>26175</v>
      </c>
      <c r="G92" s="29">
        <v>13684</v>
      </c>
      <c r="H92" s="29">
        <v>15575</v>
      </c>
      <c r="I92" s="29">
        <v>6123</v>
      </c>
      <c r="J92" s="29">
        <v>3119</v>
      </c>
      <c r="K92" s="29">
        <v>1083</v>
      </c>
      <c r="L92" s="29">
        <v>516</v>
      </c>
      <c r="M92" s="29">
        <v>54</v>
      </c>
      <c r="N92" s="30">
        <v>66329</v>
      </c>
      <c r="O92" s="31">
        <v>800</v>
      </c>
      <c r="P92" s="66"/>
      <c r="Q92" s="29">
        <v>226</v>
      </c>
      <c r="R92" s="66"/>
      <c r="S92" s="29">
        <v>263</v>
      </c>
      <c r="T92" s="66"/>
      <c r="U92" s="29">
        <v>83</v>
      </c>
      <c r="V92" s="66"/>
      <c r="W92" s="29">
        <v>40</v>
      </c>
      <c r="X92" s="66"/>
      <c r="Y92" s="29">
        <v>13</v>
      </c>
      <c r="Z92" s="66"/>
      <c r="AA92" s="29">
        <v>9</v>
      </c>
      <c r="AB92" s="66"/>
      <c r="AC92" s="29">
        <v>1</v>
      </c>
      <c r="AD92" s="66"/>
      <c r="AE92" s="30">
        <v>1435</v>
      </c>
      <c r="AF92" s="79">
        <f t="shared" si="2"/>
        <v>2.1634579143361123E-2</v>
      </c>
      <c r="AG92" s="32">
        <f t="shared" si="3"/>
        <v>22</v>
      </c>
      <c r="AH92" s="33"/>
      <c r="AI92" s="33"/>
      <c r="AJ92" s="33"/>
      <c r="AK92" s="33"/>
      <c r="AL92" s="33"/>
      <c r="AM92" s="33"/>
      <c r="AN92" s="33"/>
      <c r="AO92" s="34"/>
      <c r="AP92" s="34"/>
      <c r="AQ92" s="34"/>
      <c r="AR92" s="34"/>
      <c r="AS92" s="34"/>
      <c r="AT92" s="34"/>
      <c r="AU92" s="34"/>
    </row>
    <row r="93" spans="1:47" x14ac:dyDescent="0.2">
      <c r="A93" s="25" t="s">
        <v>189</v>
      </c>
      <c r="B93" s="26" t="s">
        <v>18</v>
      </c>
      <c r="C93" s="27" t="s">
        <v>25</v>
      </c>
      <c r="D93" s="28" t="s">
        <v>190</v>
      </c>
      <c r="E93" s="28" t="str">
        <f>VLOOKUP(D93,Sheet2!A$1:B$353,2,FALSE)</f>
        <v>Rural 50</v>
      </c>
      <c r="F93" s="29">
        <v>9158</v>
      </c>
      <c r="G93" s="29">
        <v>10239</v>
      </c>
      <c r="H93" s="29">
        <v>6042</v>
      </c>
      <c r="I93" s="29">
        <v>4839</v>
      </c>
      <c r="J93" s="29">
        <v>3555</v>
      </c>
      <c r="K93" s="29">
        <v>2261</v>
      </c>
      <c r="L93" s="29">
        <v>1335</v>
      </c>
      <c r="M93" s="29">
        <v>133</v>
      </c>
      <c r="N93" s="30">
        <v>37562</v>
      </c>
      <c r="O93" s="31">
        <v>59</v>
      </c>
      <c r="P93" s="66"/>
      <c r="Q93" s="29">
        <v>52</v>
      </c>
      <c r="R93" s="66"/>
      <c r="S93" s="29">
        <v>34</v>
      </c>
      <c r="T93" s="66"/>
      <c r="U93" s="29">
        <v>18</v>
      </c>
      <c r="V93" s="66"/>
      <c r="W93" s="29">
        <v>24</v>
      </c>
      <c r="X93" s="66"/>
      <c r="Y93" s="29">
        <v>19</v>
      </c>
      <c r="Z93" s="66"/>
      <c r="AA93" s="29">
        <v>20</v>
      </c>
      <c r="AB93" s="66"/>
      <c r="AC93" s="29">
        <v>2</v>
      </c>
      <c r="AD93" s="66"/>
      <c r="AE93" s="30">
        <v>228</v>
      </c>
      <c r="AF93" s="79">
        <f t="shared" si="2"/>
        <v>6.0699643256482616E-3</v>
      </c>
      <c r="AG93" s="32">
        <f t="shared" si="3"/>
        <v>29</v>
      </c>
      <c r="AH93" s="33"/>
      <c r="AI93" s="33"/>
      <c r="AJ93" s="33"/>
      <c r="AK93" s="33"/>
      <c r="AL93" s="33"/>
      <c r="AM93" s="33"/>
      <c r="AN93" s="33"/>
      <c r="AO93" s="34"/>
      <c r="AP93" s="34"/>
      <c r="AQ93" s="34"/>
      <c r="AR93" s="34"/>
      <c r="AS93" s="34"/>
      <c r="AT93" s="34"/>
      <c r="AU93" s="34"/>
    </row>
    <row r="94" spans="1:47" x14ac:dyDescent="0.2">
      <c r="A94" s="25" t="s">
        <v>191</v>
      </c>
      <c r="B94" s="26" t="s">
        <v>54</v>
      </c>
      <c r="C94" s="27" t="s">
        <v>44</v>
      </c>
      <c r="D94" s="28" t="s">
        <v>644</v>
      </c>
      <c r="E94" s="28" t="str">
        <f>VLOOKUP(D94,Sheet2!A$1:B$353,2,FALSE)</f>
        <v>Rural 50</v>
      </c>
      <c r="F94" s="29">
        <v>39769</v>
      </c>
      <c r="G94" s="29">
        <v>35247</v>
      </c>
      <c r="H94" s="29">
        <v>29398</v>
      </c>
      <c r="I94" s="29">
        <v>22899</v>
      </c>
      <c r="J94" s="29">
        <v>14394</v>
      </c>
      <c r="K94" s="29">
        <v>6315</v>
      </c>
      <c r="L94" s="29">
        <v>2942</v>
      </c>
      <c r="M94" s="29">
        <v>251</v>
      </c>
      <c r="N94" s="30">
        <v>151215</v>
      </c>
      <c r="O94" s="31">
        <v>580</v>
      </c>
      <c r="P94" s="66"/>
      <c r="Q94" s="29">
        <v>401</v>
      </c>
      <c r="R94" s="66"/>
      <c r="S94" s="29">
        <v>317</v>
      </c>
      <c r="T94" s="66"/>
      <c r="U94" s="29">
        <v>180</v>
      </c>
      <c r="V94" s="66"/>
      <c r="W94" s="29">
        <v>79</v>
      </c>
      <c r="X94" s="66"/>
      <c r="Y94" s="29">
        <v>41</v>
      </c>
      <c r="Z94" s="66"/>
      <c r="AA94" s="29">
        <v>15</v>
      </c>
      <c r="AB94" s="66"/>
      <c r="AC94" s="29">
        <v>5</v>
      </c>
      <c r="AD94" s="66"/>
      <c r="AE94" s="30">
        <v>1618</v>
      </c>
      <c r="AF94" s="79">
        <f t="shared" si="2"/>
        <v>1.0699996693449725E-2</v>
      </c>
      <c r="AG94" s="32">
        <f t="shared" si="3"/>
        <v>10</v>
      </c>
      <c r="AH94" s="33"/>
      <c r="AI94" s="33"/>
      <c r="AJ94" s="33"/>
      <c r="AK94" s="33"/>
      <c r="AL94" s="33"/>
      <c r="AM94" s="33"/>
      <c r="AN94" s="33"/>
      <c r="AO94" s="34"/>
      <c r="AP94" s="34"/>
      <c r="AQ94" s="34"/>
      <c r="AR94" s="34"/>
      <c r="AS94" s="34"/>
      <c r="AT94" s="34"/>
      <c r="AU94" s="34"/>
    </row>
    <row r="95" spans="1:47" x14ac:dyDescent="0.2">
      <c r="A95" s="25" t="s">
        <v>192</v>
      </c>
      <c r="B95" s="26" t="s">
        <v>18</v>
      </c>
      <c r="C95" s="27" t="s">
        <v>60</v>
      </c>
      <c r="D95" s="28" t="s">
        <v>193</v>
      </c>
      <c r="E95" s="28" t="str">
        <f>VLOOKUP(D95,Sheet2!A$1:B$353,2,FALSE)</f>
        <v>Significant Rural</v>
      </c>
      <c r="F95" s="29">
        <v>17501</v>
      </c>
      <c r="G95" s="29">
        <v>10651</v>
      </c>
      <c r="H95" s="29">
        <v>8025</v>
      </c>
      <c r="I95" s="29">
        <v>5631</v>
      </c>
      <c r="J95" s="29">
        <v>3932</v>
      </c>
      <c r="K95" s="29">
        <v>2055</v>
      </c>
      <c r="L95" s="29">
        <v>1086</v>
      </c>
      <c r="M95" s="29">
        <v>91</v>
      </c>
      <c r="N95" s="30">
        <v>48972</v>
      </c>
      <c r="O95" s="31">
        <v>51</v>
      </c>
      <c r="P95" s="66"/>
      <c r="Q95" s="29">
        <v>30</v>
      </c>
      <c r="R95" s="66"/>
      <c r="S95" s="29">
        <v>33</v>
      </c>
      <c r="T95" s="66"/>
      <c r="U95" s="29">
        <v>17</v>
      </c>
      <c r="V95" s="66"/>
      <c r="W95" s="29">
        <v>19</v>
      </c>
      <c r="X95" s="66"/>
      <c r="Y95" s="29">
        <v>15</v>
      </c>
      <c r="Z95" s="66"/>
      <c r="AA95" s="29">
        <v>4</v>
      </c>
      <c r="AB95" s="66"/>
      <c r="AC95" s="29">
        <v>0</v>
      </c>
      <c r="AD95" s="66"/>
      <c r="AE95" s="30">
        <v>169</v>
      </c>
      <c r="AF95" s="79">
        <f t="shared" si="2"/>
        <v>3.4509515641591112E-3</v>
      </c>
      <c r="AG95" s="32">
        <f t="shared" si="3"/>
        <v>40</v>
      </c>
      <c r="AH95" s="33"/>
      <c r="AI95" s="33"/>
      <c r="AJ95" s="33"/>
      <c r="AK95" s="33"/>
      <c r="AL95" s="33"/>
      <c r="AM95" s="33"/>
      <c r="AN95" s="33"/>
      <c r="AO95" s="34"/>
      <c r="AP95" s="34"/>
      <c r="AQ95" s="34"/>
      <c r="AR95" s="34"/>
      <c r="AS95" s="34"/>
      <c r="AT95" s="34"/>
      <c r="AU95" s="34"/>
    </row>
    <row r="96" spans="1:47" x14ac:dyDescent="0.2">
      <c r="A96" s="25" t="s">
        <v>194</v>
      </c>
      <c r="B96" s="26" t="s">
        <v>18</v>
      </c>
      <c r="C96" s="27" t="s">
        <v>19</v>
      </c>
      <c r="D96" s="28" t="s">
        <v>195</v>
      </c>
      <c r="E96" s="28" t="str">
        <f>VLOOKUP(D96,Sheet2!A$1:B$353,2,FALSE)</f>
        <v>Other Urban</v>
      </c>
      <c r="F96" s="29">
        <v>8180</v>
      </c>
      <c r="G96" s="29">
        <v>12748</v>
      </c>
      <c r="H96" s="29">
        <v>10592</v>
      </c>
      <c r="I96" s="29">
        <v>8540</v>
      </c>
      <c r="J96" s="29">
        <v>4484</v>
      </c>
      <c r="K96" s="29">
        <v>2014</v>
      </c>
      <c r="L96" s="29">
        <v>1096</v>
      </c>
      <c r="M96" s="29">
        <v>89</v>
      </c>
      <c r="N96" s="30">
        <v>47743</v>
      </c>
      <c r="O96" s="31">
        <v>91</v>
      </c>
      <c r="P96" s="66"/>
      <c r="Q96" s="29">
        <v>116</v>
      </c>
      <c r="R96" s="66"/>
      <c r="S96" s="29">
        <v>196</v>
      </c>
      <c r="T96" s="66"/>
      <c r="U96" s="29">
        <v>363</v>
      </c>
      <c r="V96" s="66"/>
      <c r="W96" s="29">
        <v>204</v>
      </c>
      <c r="X96" s="66"/>
      <c r="Y96" s="29">
        <v>99</v>
      </c>
      <c r="Z96" s="66"/>
      <c r="AA96" s="29">
        <v>51</v>
      </c>
      <c r="AB96" s="66"/>
      <c r="AC96" s="29">
        <v>3</v>
      </c>
      <c r="AD96" s="66"/>
      <c r="AE96" s="30">
        <v>1123</v>
      </c>
      <c r="AF96" s="79">
        <f t="shared" si="2"/>
        <v>2.352177282533565E-2</v>
      </c>
      <c r="AG96" s="32">
        <f t="shared" si="3"/>
        <v>4</v>
      </c>
      <c r="AH96" s="33"/>
      <c r="AI96" s="33"/>
      <c r="AJ96" s="33"/>
      <c r="AK96" s="33"/>
      <c r="AL96" s="33"/>
      <c r="AM96" s="33"/>
      <c r="AN96" s="33"/>
      <c r="AO96" s="34"/>
      <c r="AP96" s="34"/>
      <c r="AQ96" s="34"/>
      <c r="AR96" s="34"/>
      <c r="AS96" s="34"/>
      <c r="AT96" s="34"/>
      <c r="AU96" s="34"/>
    </row>
    <row r="97" spans="1:47" x14ac:dyDescent="0.2">
      <c r="A97" s="25" t="s">
        <v>196</v>
      </c>
      <c r="B97" s="26" t="s">
        <v>18</v>
      </c>
      <c r="C97" s="27" t="s">
        <v>19</v>
      </c>
      <c r="D97" s="28" t="s">
        <v>197</v>
      </c>
      <c r="E97" s="28" t="str">
        <f>VLOOKUP(D97,Sheet2!A$1:B$353,2,FALSE)</f>
        <v>Significant Rural</v>
      </c>
      <c r="F97" s="29">
        <v>4395</v>
      </c>
      <c r="G97" s="29">
        <v>11200</v>
      </c>
      <c r="H97" s="29">
        <v>17273</v>
      </c>
      <c r="I97" s="29">
        <v>9401</v>
      </c>
      <c r="J97" s="29">
        <v>6928</v>
      </c>
      <c r="K97" s="29">
        <v>2799</v>
      </c>
      <c r="L97" s="29">
        <v>1019</v>
      </c>
      <c r="M97" s="29">
        <v>23</v>
      </c>
      <c r="N97" s="30">
        <v>53038</v>
      </c>
      <c r="O97" s="31">
        <v>28</v>
      </c>
      <c r="P97" s="66"/>
      <c r="Q97" s="29">
        <v>40</v>
      </c>
      <c r="R97" s="66"/>
      <c r="S97" s="29">
        <v>62</v>
      </c>
      <c r="T97" s="66"/>
      <c r="U97" s="29">
        <v>34</v>
      </c>
      <c r="V97" s="66"/>
      <c r="W97" s="29">
        <v>29</v>
      </c>
      <c r="X97" s="66"/>
      <c r="Y97" s="29">
        <v>12</v>
      </c>
      <c r="Z97" s="66"/>
      <c r="AA97" s="29">
        <v>14</v>
      </c>
      <c r="AB97" s="66"/>
      <c r="AC97" s="29">
        <v>0</v>
      </c>
      <c r="AD97" s="66"/>
      <c r="AE97" s="30">
        <v>219</v>
      </c>
      <c r="AF97" s="79">
        <f t="shared" si="2"/>
        <v>4.1291149741694635E-3</v>
      </c>
      <c r="AG97" s="32">
        <f t="shared" si="3"/>
        <v>37</v>
      </c>
      <c r="AH97" s="33"/>
      <c r="AI97" s="33"/>
      <c r="AJ97" s="33"/>
      <c r="AK97" s="33"/>
      <c r="AL97" s="33"/>
      <c r="AM97" s="33"/>
      <c r="AN97" s="33"/>
      <c r="AO97" s="34"/>
      <c r="AP97" s="34"/>
      <c r="AQ97" s="34"/>
      <c r="AR97" s="34"/>
      <c r="AS97" s="34"/>
      <c r="AT97" s="34"/>
      <c r="AU97" s="34"/>
    </row>
    <row r="98" spans="1:47" x14ac:dyDescent="0.2">
      <c r="A98" s="25" t="s">
        <v>198</v>
      </c>
      <c r="B98" s="26" t="s">
        <v>18</v>
      </c>
      <c r="C98" s="27" t="s">
        <v>22</v>
      </c>
      <c r="D98" s="28" t="s">
        <v>199</v>
      </c>
      <c r="E98" s="28" t="str">
        <f>VLOOKUP(D98,Sheet2!A$1:B$353,2,FALSE)</f>
        <v>Rural 80</v>
      </c>
      <c r="F98" s="29">
        <v>4188</v>
      </c>
      <c r="G98" s="29">
        <v>6816</v>
      </c>
      <c r="H98" s="29">
        <v>5169</v>
      </c>
      <c r="I98" s="29">
        <v>4528</v>
      </c>
      <c r="J98" s="29">
        <v>3184</v>
      </c>
      <c r="K98" s="29">
        <v>1019</v>
      </c>
      <c r="L98" s="29">
        <v>398</v>
      </c>
      <c r="M98" s="29">
        <v>48</v>
      </c>
      <c r="N98" s="30">
        <v>25350</v>
      </c>
      <c r="O98" s="31">
        <v>218</v>
      </c>
      <c r="P98" s="66"/>
      <c r="Q98" s="29">
        <v>327</v>
      </c>
      <c r="R98" s="66"/>
      <c r="S98" s="29">
        <v>291</v>
      </c>
      <c r="T98" s="66"/>
      <c r="U98" s="29">
        <v>227</v>
      </c>
      <c r="V98" s="66"/>
      <c r="W98" s="29">
        <v>150</v>
      </c>
      <c r="X98" s="66"/>
      <c r="Y98" s="29">
        <v>84</v>
      </c>
      <c r="Z98" s="66"/>
      <c r="AA98" s="29">
        <v>55</v>
      </c>
      <c r="AB98" s="66"/>
      <c r="AC98" s="29">
        <v>5</v>
      </c>
      <c r="AD98" s="66"/>
      <c r="AE98" s="30">
        <v>1357</v>
      </c>
      <c r="AF98" s="79">
        <f t="shared" si="2"/>
        <v>5.3530571992110455E-2</v>
      </c>
      <c r="AG98" s="32">
        <f t="shared" si="3"/>
        <v>9</v>
      </c>
      <c r="AH98" s="33"/>
      <c r="AI98" s="33"/>
      <c r="AJ98" s="33"/>
      <c r="AK98" s="33"/>
      <c r="AL98" s="33"/>
      <c r="AM98" s="33"/>
      <c r="AN98" s="33"/>
      <c r="AO98" s="34"/>
      <c r="AP98" s="34"/>
      <c r="AQ98" s="34"/>
      <c r="AR98" s="34"/>
      <c r="AS98" s="34"/>
      <c r="AT98" s="34"/>
      <c r="AU98" s="34"/>
    </row>
    <row r="99" spans="1:47" x14ac:dyDescent="0.2">
      <c r="A99" s="25" t="s">
        <v>200</v>
      </c>
      <c r="B99" s="26" t="s">
        <v>18</v>
      </c>
      <c r="C99" s="27" t="s">
        <v>19</v>
      </c>
      <c r="D99" s="28" t="s">
        <v>201</v>
      </c>
      <c r="E99" s="28" t="str">
        <f>VLOOKUP(D99,Sheet2!A$1:B$353,2,FALSE)</f>
        <v>Major Urban</v>
      </c>
      <c r="F99" s="29">
        <v>322</v>
      </c>
      <c r="G99" s="29">
        <v>1839</v>
      </c>
      <c r="H99" s="29">
        <v>7230</v>
      </c>
      <c r="I99" s="29">
        <v>13203</v>
      </c>
      <c r="J99" s="29">
        <v>10700</v>
      </c>
      <c r="K99" s="29">
        <v>7752</v>
      </c>
      <c r="L99" s="29">
        <v>11089</v>
      </c>
      <c r="M99" s="29">
        <v>3663</v>
      </c>
      <c r="N99" s="30">
        <v>55798</v>
      </c>
      <c r="O99" s="31">
        <v>24</v>
      </c>
      <c r="P99" s="66"/>
      <c r="Q99" s="29">
        <v>18</v>
      </c>
      <c r="R99" s="66"/>
      <c r="S99" s="29">
        <v>65</v>
      </c>
      <c r="T99" s="66"/>
      <c r="U99" s="29">
        <v>110</v>
      </c>
      <c r="V99" s="66"/>
      <c r="W99" s="29">
        <v>86</v>
      </c>
      <c r="X99" s="66"/>
      <c r="Y99" s="29">
        <v>71</v>
      </c>
      <c r="Z99" s="66"/>
      <c r="AA99" s="29">
        <v>113</v>
      </c>
      <c r="AB99" s="66"/>
      <c r="AC99" s="29">
        <v>67</v>
      </c>
      <c r="AD99" s="66"/>
      <c r="AE99" s="30">
        <v>554</v>
      </c>
      <c r="AF99" s="79">
        <f t="shared" si="2"/>
        <v>9.9286712785404494E-3</v>
      </c>
      <c r="AG99" s="32">
        <f t="shared" si="3"/>
        <v>20</v>
      </c>
      <c r="AH99" s="33"/>
      <c r="AI99" s="33"/>
      <c r="AJ99" s="33"/>
      <c r="AK99" s="33"/>
      <c r="AL99" s="33"/>
      <c r="AM99" s="33"/>
      <c r="AN99" s="33"/>
      <c r="AO99" s="34"/>
      <c r="AP99" s="34"/>
      <c r="AQ99" s="34"/>
      <c r="AR99" s="34"/>
      <c r="AS99" s="34"/>
      <c r="AT99" s="34"/>
      <c r="AU99" s="34"/>
    </row>
    <row r="100" spans="1:47" x14ac:dyDescent="0.2">
      <c r="A100" s="25" t="s">
        <v>202</v>
      </c>
      <c r="B100" s="26" t="s">
        <v>38</v>
      </c>
      <c r="C100" s="27" t="s">
        <v>39</v>
      </c>
      <c r="D100" s="28" t="s">
        <v>203</v>
      </c>
      <c r="E100" s="28" t="str">
        <f>VLOOKUP(D100,Sheet2!A$1:B$353,2,FALSE)</f>
        <v>Major Urban</v>
      </c>
      <c r="F100" s="29">
        <v>5006</v>
      </c>
      <c r="G100" s="29">
        <v>11379</v>
      </c>
      <c r="H100" s="29">
        <v>33270</v>
      </c>
      <c r="I100" s="29">
        <v>35870</v>
      </c>
      <c r="J100" s="29">
        <v>20802</v>
      </c>
      <c r="K100" s="29">
        <v>8966</v>
      </c>
      <c r="L100" s="29">
        <v>5821</v>
      </c>
      <c r="M100" s="29">
        <v>867</v>
      </c>
      <c r="N100" s="30">
        <v>121981</v>
      </c>
      <c r="O100" s="31">
        <v>28</v>
      </c>
      <c r="P100" s="66"/>
      <c r="Q100" s="29">
        <v>150</v>
      </c>
      <c r="R100" s="66"/>
      <c r="S100" s="29">
        <v>349</v>
      </c>
      <c r="T100" s="66"/>
      <c r="U100" s="29">
        <v>281</v>
      </c>
      <c r="V100" s="66"/>
      <c r="W100" s="29">
        <v>114</v>
      </c>
      <c r="X100" s="66"/>
      <c r="Y100" s="29">
        <v>54</v>
      </c>
      <c r="Z100" s="66"/>
      <c r="AA100" s="29">
        <v>33</v>
      </c>
      <c r="AB100" s="66"/>
      <c r="AC100" s="29">
        <v>7</v>
      </c>
      <c r="AD100" s="66"/>
      <c r="AE100" s="30">
        <v>1016</v>
      </c>
      <c r="AF100" s="79">
        <f t="shared" si="2"/>
        <v>8.3291660176584882E-3</v>
      </c>
      <c r="AG100" s="32">
        <f t="shared" si="3"/>
        <v>24</v>
      </c>
      <c r="AH100" s="33"/>
      <c r="AI100" s="33"/>
      <c r="AJ100" s="33"/>
      <c r="AK100" s="33"/>
      <c r="AL100" s="33"/>
      <c r="AM100" s="33"/>
      <c r="AN100" s="33"/>
      <c r="AO100" s="34"/>
      <c r="AP100" s="34"/>
      <c r="AQ100" s="34"/>
      <c r="AR100" s="34"/>
      <c r="AS100" s="34"/>
      <c r="AT100" s="34"/>
      <c r="AU100" s="34"/>
    </row>
    <row r="101" spans="1:47" x14ac:dyDescent="0.2">
      <c r="A101" s="25" t="s">
        <v>204</v>
      </c>
      <c r="B101" s="26" t="s">
        <v>18</v>
      </c>
      <c r="C101" s="27" t="s">
        <v>10</v>
      </c>
      <c r="D101" s="28" t="s">
        <v>205</v>
      </c>
      <c r="E101" s="28" t="str">
        <f>VLOOKUP(D101,Sheet2!A$1:B$353,2,FALSE)</f>
        <v>Significant Rural</v>
      </c>
      <c r="F101" s="29">
        <v>1750</v>
      </c>
      <c r="G101" s="29">
        <v>4901</v>
      </c>
      <c r="H101" s="29">
        <v>11375</v>
      </c>
      <c r="I101" s="29">
        <v>13690</v>
      </c>
      <c r="J101" s="29">
        <v>9346</v>
      </c>
      <c r="K101" s="29">
        <v>6708</v>
      </c>
      <c r="L101" s="29">
        <v>5788</v>
      </c>
      <c r="M101" s="29">
        <v>1131</v>
      </c>
      <c r="N101" s="30">
        <v>54689</v>
      </c>
      <c r="O101" s="31">
        <v>24</v>
      </c>
      <c r="P101" s="66"/>
      <c r="Q101" s="29">
        <v>42</v>
      </c>
      <c r="R101" s="66"/>
      <c r="S101" s="29">
        <v>59</v>
      </c>
      <c r="T101" s="66"/>
      <c r="U101" s="29">
        <v>45</v>
      </c>
      <c r="V101" s="66"/>
      <c r="W101" s="29">
        <v>24</v>
      </c>
      <c r="X101" s="66"/>
      <c r="Y101" s="29">
        <v>32</v>
      </c>
      <c r="Z101" s="66"/>
      <c r="AA101" s="29">
        <v>34</v>
      </c>
      <c r="AB101" s="66"/>
      <c r="AC101" s="29">
        <v>10</v>
      </c>
      <c r="AD101" s="66"/>
      <c r="AE101" s="30">
        <v>270</v>
      </c>
      <c r="AF101" s="79">
        <f t="shared" si="2"/>
        <v>4.9370074420815886E-3</v>
      </c>
      <c r="AG101" s="32">
        <f t="shared" si="3"/>
        <v>32</v>
      </c>
      <c r="AH101" s="33"/>
      <c r="AI101" s="33"/>
      <c r="AJ101" s="33"/>
      <c r="AK101" s="33"/>
      <c r="AL101" s="33"/>
      <c r="AM101" s="33"/>
      <c r="AN101" s="33"/>
      <c r="AO101" s="34"/>
      <c r="AP101" s="34"/>
      <c r="AQ101" s="34"/>
      <c r="AR101" s="34"/>
      <c r="AS101" s="34"/>
      <c r="AT101" s="34"/>
      <c r="AU101" s="34"/>
    </row>
    <row r="102" spans="1:47" x14ac:dyDescent="0.2">
      <c r="A102" s="25" t="s">
        <v>206</v>
      </c>
      <c r="B102" s="26" t="s">
        <v>18</v>
      </c>
      <c r="C102" s="27" t="s">
        <v>19</v>
      </c>
      <c r="D102" s="28" t="s">
        <v>207</v>
      </c>
      <c r="E102" s="28" t="str">
        <f>VLOOKUP(D102,Sheet2!A$1:B$353,2,FALSE)</f>
        <v>Major Urban</v>
      </c>
      <c r="F102" s="29">
        <v>147</v>
      </c>
      <c r="G102" s="29">
        <v>1144</v>
      </c>
      <c r="H102" s="29">
        <v>4897</v>
      </c>
      <c r="I102" s="29">
        <v>8458</v>
      </c>
      <c r="J102" s="29">
        <v>7650</v>
      </c>
      <c r="K102" s="29">
        <v>4481</v>
      </c>
      <c r="L102" s="29">
        <v>3867</v>
      </c>
      <c r="M102" s="29">
        <v>129</v>
      </c>
      <c r="N102" s="30">
        <v>30773</v>
      </c>
      <c r="O102" s="31">
        <v>1</v>
      </c>
      <c r="P102" s="66"/>
      <c r="Q102" s="29">
        <v>6</v>
      </c>
      <c r="R102" s="66"/>
      <c r="S102" s="29">
        <v>38</v>
      </c>
      <c r="T102" s="66"/>
      <c r="U102" s="29">
        <v>51</v>
      </c>
      <c r="V102" s="66"/>
      <c r="W102" s="29">
        <v>23</v>
      </c>
      <c r="X102" s="66"/>
      <c r="Y102" s="29">
        <v>8</v>
      </c>
      <c r="Z102" s="66"/>
      <c r="AA102" s="29">
        <v>9</v>
      </c>
      <c r="AB102" s="66"/>
      <c r="AC102" s="29">
        <v>0</v>
      </c>
      <c r="AD102" s="66"/>
      <c r="AE102" s="30">
        <v>136</v>
      </c>
      <c r="AF102" s="79">
        <f t="shared" si="2"/>
        <v>4.4194586163195009E-3</v>
      </c>
      <c r="AG102" s="32">
        <f t="shared" si="3"/>
        <v>47</v>
      </c>
      <c r="AH102" s="33"/>
      <c r="AI102" s="33"/>
      <c r="AJ102" s="33"/>
      <c r="AK102" s="33"/>
      <c r="AL102" s="33"/>
      <c r="AM102" s="33"/>
      <c r="AN102" s="33"/>
      <c r="AO102" s="34"/>
      <c r="AP102" s="34"/>
      <c r="AQ102" s="34"/>
      <c r="AR102" s="34"/>
      <c r="AS102" s="34"/>
      <c r="AT102" s="34"/>
      <c r="AU102" s="34"/>
    </row>
    <row r="103" spans="1:47" x14ac:dyDescent="0.2">
      <c r="A103" s="25" t="s">
        <v>208</v>
      </c>
      <c r="B103" s="26" t="s">
        <v>18</v>
      </c>
      <c r="C103" s="27" t="s">
        <v>25</v>
      </c>
      <c r="D103" s="28" t="s">
        <v>209</v>
      </c>
      <c r="E103" s="28" t="str">
        <f>VLOOKUP(D103,Sheet2!A$1:B$353,2,FALSE)</f>
        <v>Large Urban</v>
      </c>
      <c r="F103" s="29">
        <v>21122</v>
      </c>
      <c r="G103" s="29">
        <v>13332</v>
      </c>
      <c r="H103" s="29">
        <v>7661</v>
      </c>
      <c r="I103" s="29">
        <v>4957</v>
      </c>
      <c r="J103" s="29">
        <v>2147</v>
      </c>
      <c r="K103" s="29">
        <v>809</v>
      </c>
      <c r="L103" s="29">
        <v>480</v>
      </c>
      <c r="M103" s="29">
        <v>36</v>
      </c>
      <c r="N103" s="30">
        <v>50544</v>
      </c>
      <c r="O103" s="31">
        <v>41</v>
      </c>
      <c r="P103" s="66"/>
      <c r="Q103" s="29">
        <v>30</v>
      </c>
      <c r="R103" s="66"/>
      <c r="S103" s="29">
        <v>12</v>
      </c>
      <c r="T103" s="66"/>
      <c r="U103" s="29">
        <v>9</v>
      </c>
      <c r="V103" s="66"/>
      <c r="W103" s="29">
        <v>6</v>
      </c>
      <c r="X103" s="66"/>
      <c r="Y103" s="29">
        <v>3</v>
      </c>
      <c r="Z103" s="66"/>
      <c r="AA103" s="29">
        <v>1</v>
      </c>
      <c r="AB103" s="66"/>
      <c r="AC103" s="29">
        <v>1</v>
      </c>
      <c r="AD103" s="66"/>
      <c r="AE103" s="30">
        <v>103</v>
      </c>
      <c r="AF103" s="79">
        <f t="shared" si="2"/>
        <v>2.0378284267173158E-3</v>
      </c>
      <c r="AG103" s="32">
        <f t="shared" si="3"/>
        <v>36</v>
      </c>
      <c r="AH103" s="33"/>
      <c r="AI103" s="33"/>
      <c r="AJ103" s="33"/>
      <c r="AK103" s="33"/>
      <c r="AL103" s="33"/>
      <c r="AM103" s="33"/>
      <c r="AN103" s="33"/>
      <c r="AO103" s="34"/>
      <c r="AP103" s="34"/>
      <c r="AQ103" s="34"/>
      <c r="AR103" s="34"/>
      <c r="AS103" s="34"/>
      <c r="AT103" s="34"/>
      <c r="AU103" s="34"/>
    </row>
    <row r="104" spans="1:47" x14ac:dyDescent="0.2">
      <c r="A104" s="25" t="s">
        <v>210</v>
      </c>
      <c r="B104" s="26" t="s">
        <v>18</v>
      </c>
      <c r="C104" s="27" t="s">
        <v>55</v>
      </c>
      <c r="D104" s="28" t="s">
        <v>211</v>
      </c>
      <c r="E104" s="28" t="str">
        <f>VLOOKUP(D104,Sheet2!A$1:B$353,2,FALSE)</f>
        <v>Other Urban</v>
      </c>
      <c r="F104" s="29">
        <v>10708</v>
      </c>
      <c r="G104" s="29">
        <v>14439</v>
      </c>
      <c r="H104" s="29">
        <v>13341</v>
      </c>
      <c r="I104" s="29">
        <v>7955</v>
      </c>
      <c r="J104" s="29">
        <v>3776</v>
      </c>
      <c r="K104" s="29">
        <v>1668</v>
      </c>
      <c r="L104" s="29">
        <v>815</v>
      </c>
      <c r="M104" s="29">
        <v>55</v>
      </c>
      <c r="N104" s="30">
        <v>52757</v>
      </c>
      <c r="O104" s="31">
        <v>76</v>
      </c>
      <c r="P104" s="66"/>
      <c r="Q104" s="29">
        <v>119</v>
      </c>
      <c r="R104" s="66"/>
      <c r="S104" s="29">
        <v>109</v>
      </c>
      <c r="T104" s="66"/>
      <c r="U104" s="29">
        <v>83</v>
      </c>
      <c r="V104" s="66"/>
      <c r="W104" s="29">
        <v>54</v>
      </c>
      <c r="X104" s="66"/>
      <c r="Y104" s="29">
        <v>19</v>
      </c>
      <c r="Z104" s="66"/>
      <c r="AA104" s="29">
        <v>17</v>
      </c>
      <c r="AB104" s="66"/>
      <c r="AC104" s="29">
        <v>0</v>
      </c>
      <c r="AD104" s="66"/>
      <c r="AE104" s="30">
        <v>477</v>
      </c>
      <c r="AF104" s="79">
        <f t="shared" si="2"/>
        <v>9.041454214606592E-3</v>
      </c>
      <c r="AG104" s="32">
        <f t="shared" si="3"/>
        <v>14</v>
      </c>
      <c r="AH104" s="33"/>
      <c r="AI104" s="33"/>
      <c r="AJ104" s="33"/>
      <c r="AK104" s="33"/>
      <c r="AL104" s="33"/>
      <c r="AM104" s="33"/>
      <c r="AN104" s="33"/>
      <c r="AO104" s="34"/>
      <c r="AP104" s="34"/>
      <c r="AQ104" s="34"/>
      <c r="AR104" s="34"/>
      <c r="AS104" s="34"/>
      <c r="AT104" s="34"/>
      <c r="AU104" s="34"/>
    </row>
    <row r="105" spans="1:47" x14ac:dyDescent="0.2">
      <c r="A105" s="25" t="s">
        <v>212</v>
      </c>
      <c r="B105" s="26" t="s">
        <v>18</v>
      </c>
      <c r="C105" s="27" t="s">
        <v>19</v>
      </c>
      <c r="D105" s="28" t="s">
        <v>213</v>
      </c>
      <c r="E105" s="28" t="str">
        <f>VLOOKUP(D105,Sheet2!A$1:B$353,2,FALSE)</f>
        <v>Large Urban</v>
      </c>
      <c r="F105" s="29">
        <v>3345</v>
      </c>
      <c r="G105" s="29">
        <v>6794</v>
      </c>
      <c r="H105" s="29">
        <v>15095</v>
      </c>
      <c r="I105" s="29">
        <v>10144</v>
      </c>
      <c r="J105" s="29">
        <v>7778</v>
      </c>
      <c r="K105" s="29">
        <v>3365</v>
      </c>
      <c r="L105" s="29">
        <v>1410</v>
      </c>
      <c r="M105" s="29">
        <v>106</v>
      </c>
      <c r="N105" s="30">
        <v>48037</v>
      </c>
      <c r="O105" s="31">
        <v>50</v>
      </c>
      <c r="P105" s="66"/>
      <c r="Q105" s="29">
        <v>51</v>
      </c>
      <c r="R105" s="66"/>
      <c r="S105" s="29">
        <v>105</v>
      </c>
      <c r="T105" s="66"/>
      <c r="U105" s="29">
        <v>34</v>
      </c>
      <c r="V105" s="66"/>
      <c r="W105" s="29">
        <v>25</v>
      </c>
      <c r="X105" s="66"/>
      <c r="Y105" s="29">
        <v>14</v>
      </c>
      <c r="Z105" s="66"/>
      <c r="AA105" s="29">
        <v>11</v>
      </c>
      <c r="AB105" s="66"/>
      <c r="AC105" s="29">
        <v>4</v>
      </c>
      <c r="AD105" s="66"/>
      <c r="AE105" s="30">
        <v>294</v>
      </c>
      <c r="AF105" s="79">
        <f t="shared" si="2"/>
        <v>6.1202822824073114E-3</v>
      </c>
      <c r="AG105" s="32">
        <f t="shared" si="3"/>
        <v>21</v>
      </c>
      <c r="AH105" s="33"/>
      <c r="AI105" s="33"/>
      <c r="AJ105" s="33"/>
      <c r="AK105" s="33"/>
      <c r="AL105" s="33"/>
      <c r="AM105" s="33"/>
      <c r="AN105" s="33"/>
      <c r="AO105" s="34"/>
      <c r="AP105" s="34"/>
      <c r="AQ105" s="34"/>
      <c r="AR105" s="34"/>
      <c r="AS105" s="34"/>
      <c r="AT105" s="34"/>
      <c r="AU105" s="34"/>
    </row>
    <row r="106" spans="1:47" x14ac:dyDescent="0.2">
      <c r="A106" s="25" t="s">
        <v>214</v>
      </c>
      <c r="B106" s="26" t="s">
        <v>18</v>
      </c>
      <c r="C106" s="27" t="s">
        <v>10</v>
      </c>
      <c r="D106" s="28" t="s">
        <v>215</v>
      </c>
      <c r="E106" s="28" t="str">
        <f>VLOOKUP(D106,Sheet2!A$1:B$353,2,FALSE)</f>
        <v>Rural 80</v>
      </c>
      <c r="F106" s="29">
        <v>16210</v>
      </c>
      <c r="G106" s="29">
        <v>11448</v>
      </c>
      <c r="H106" s="29">
        <v>8323</v>
      </c>
      <c r="I106" s="29">
        <v>4212</v>
      </c>
      <c r="J106" s="29">
        <v>1975</v>
      </c>
      <c r="K106" s="29">
        <v>504</v>
      </c>
      <c r="L106" s="29">
        <v>157</v>
      </c>
      <c r="M106" s="29">
        <v>23</v>
      </c>
      <c r="N106" s="30">
        <v>42852</v>
      </c>
      <c r="O106" s="31">
        <v>35</v>
      </c>
      <c r="P106" s="66"/>
      <c r="Q106" s="29">
        <v>32</v>
      </c>
      <c r="R106" s="66"/>
      <c r="S106" s="29">
        <v>18</v>
      </c>
      <c r="T106" s="66"/>
      <c r="U106" s="29">
        <v>4</v>
      </c>
      <c r="V106" s="66"/>
      <c r="W106" s="29">
        <v>0</v>
      </c>
      <c r="X106" s="66"/>
      <c r="Y106" s="29">
        <v>2</v>
      </c>
      <c r="Z106" s="66"/>
      <c r="AA106" s="29">
        <v>1</v>
      </c>
      <c r="AB106" s="66"/>
      <c r="AC106" s="29">
        <v>0</v>
      </c>
      <c r="AD106" s="66"/>
      <c r="AE106" s="30">
        <v>92</v>
      </c>
      <c r="AF106" s="79">
        <f t="shared" si="2"/>
        <v>2.1469242975823764E-3</v>
      </c>
      <c r="AG106" s="32">
        <f t="shared" si="3"/>
        <v>55</v>
      </c>
      <c r="AH106" s="33"/>
      <c r="AI106" s="33"/>
      <c r="AJ106" s="33"/>
      <c r="AK106" s="33"/>
      <c r="AL106" s="33"/>
      <c r="AM106" s="33"/>
      <c r="AN106" s="33"/>
      <c r="AO106" s="34"/>
      <c r="AP106" s="34"/>
      <c r="AQ106" s="34"/>
      <c r="AR106" s="34"/>
      <c r="AS106" s="34"/>
      <c r="AT106" s="34"/>
      <c r="AU106" s="34"/>
    </row>
    <row r="107" spans="1:47" x14ac:dyDescent="0.2">
      <c r="A107" s="25" t="s">
        <v>216</v>
      </c>
      <c r="B107" s="26" t="s">
        <v>18</v>
      </c>
      <c r="C107" s="27" t="s">
        <v>10</v>
      </c>
      <c r="D107" s="28" t="s">
        <v>217</v>
      </c>
      <c r="E107" s="28" t="str">
        <f>VLOOKUP(D107,Sheet2!A$1:B$353,2,FALSE)</f>
        <v>Rural 80</v>
      </c>
      <c r="F107" s="29">
        <v>6434</v>
      </c>
      <c r="G107" s="29">
        <v>9601</v>
      </c>
      <c r="H107" s="29">
        <v>5727</v>
      </c>
      <c r="I107" s="29">
        <v>3854</v>
      </c>
      <c r="J107" s="29">
        <v>1836</v>
      </c>
      <c r="K107" s="29">
        <v>663</v>
      </c>
      <c r="L107" s="29">
        <v>420</v>
      </c>
      <c r="M107" s="29">
        <v>55</v>
      </c>
      <c r="N107" s="30">
        <v>28590</v>
      </c>
      <c r="O107" s="31">
        <v>43</v>
      </c>
      <c r="P107" s="66"/>
      <c r="Q107" s="29">
        <v>53</v>
      </c>
      <c r="R107" s="66"/>
      <c r="S107" s="29">
        <v>28</v>
      </c>
      <c r="T107" s="66"/>
      <c r="U107" s="29">
        <v>17</v>
      </c>
      <c r="V107" s="66"/>
      <c r="W107" s="29">
        <v>21</v>
      </c>
      <c r="X107" s="66"/>
      <c r="Y107" s="29">
        <v>8</v>
      </c>
      <c r="Z107" s="66"/>
      <c r="AA107" s="29">
        <v>8</v>
      </c>
      <c r="AB107" s="66"/>
      <c r="AC107" s="29">
        <v>6</v>
      </c>
      <c r="AD107" s="66"/>
      <c r="AE107" s="30">
        <v>184</v>
      </c>
      <c r="AF107" s="79">
        <f t="shared" si="2"/>
        <v>6.4358167191325638E-3</v>
      </c>
      <c r="AG107" s="32">
        <f t="shared" si="3"/>
        <v>42</v>
      </c>
      <c r="AH107" s="33"/>
      <c r="AI107" s="33"/>
      <c r="AJ107" s="33"/>
      <c r="AK107" s="33"/>
      <c r="AL107" s="33"/>
      <c r="AM107" s="33"/>
      <c r="AN107" s="33"/>
      <c r="AO107" s="34"/>
      <c r="AP107" s="34"/>
      <c r="AQ107" s="34"/>
      <c r="AR107" s="34"/>
      <c r="AS107" s="34"/>
      <c r="AT107" s="34"/>
      <c r="AU107" s="34"/>
    </row>
    <row r="108" spans="1:47" x14ac:dyDescent="0.2">
      <c r="A108" s="25" t="s">
        <v>218</v>
      </c>
      <c r="B108" s="26" t="s">
        <v>18</v>
      </c>
      <c r="C108" s="27" t="s">
        <v>55</v>
      </c>
      <c r="D108" s="28" t="s">
        <v>219</v>
      </c>
      <c r="E108" s="28" t="str">
        <f>VLOOKUP(D108,Sheet2!A$1:B$353,2,FALSE)</f>
        <v>Rural 80</v>
      </c>
      <c r="F108" s="29">
        <v>6561</v>
      </c>
      <c r="G108" s="29">
        <v>9437</v>
      </c>
      <c r="H108" s="29">
        <v>8133</v>
      </c>
      <c r="I108" s="29">
        <v>5441</v>
      </c>
      <c r="J108" s="29">
        <v>3939</v>
      </c>
      <c r="K108" s="29">
        <v>1905</v>
      </c>
      <c r="L108" s="29">
        <v>955</v>
      </c>
      <c r="M108" s="29">
        <v>72</v>
      </c>
      <c r="N108" s="30">
        <v>36443</v>
      </c>
      <c r="O108" s="31">
        <v>59</v>
      </c>
      <c r="P108" s="66"/>
      <c r="Q108" s="29">
        <v>61</v>
      </c>
      <c r="R108" s="66"/>
      <c r="S108" s="29">
        <v>66</v>
      </c>
      <c r="T108" s="66"/>
      <c r="U108" s="29">
        <v>59</v>
      </c>
      <c r="V108" s="66"/>
      <c r="W108" s="29">
        <v>36</v>
      </c>
      <c r="X108" s="66"/>
      <c r="Y108" s="29">
        <v>17</v>
      </c>
      <c r="Z108" s="66"/>
      <c r="AA108" s="29">
        <v>12</v>
      </c>
      <c r="AB108" s="66"/>
      <c r="AC108" s="29">
        <v>3</v>
      </c>
      <c r="AD108" s="66"/>
      <c r="AE108" s="30">
        <v>313</v>
      </c>
      <c r="AF108" s="79">
        <f t="shared" si="2"/>
        <v>8.5887550421205727E-3</v>
      </c>
      <c r="AG108" s="32">
        <f t="shared" si="3"/>
        <v>35</v>
      </c>
      <c r="AH108" s="33"/>
      <c r="AI108" s="33"/>
      <c r="AJ108" s="33"/>
      <c r="AK108" s="33"/>
      <c r="AL108" s="33"/>
      <c r="AM108" s="33"/>
      <c r="AN108" s="33"/>
      <c r="AO108" s="34"/>
      <c r="AP108" s="34"/>
      <c r="AQ108" s="34"/>
      <c r="AR108" s="34"/>
      <c r="AS108" s="34"/>
      <c r="AT108" s="34"/>
      <c r="AU108" s="34"/>
    </row>
    <row r="109" spans="1:47" x14ac:dyDescent="0.2">
      <c r="A109" s="25" t="s">
        <v>220</v>
      </c>
      <c r="B109" s="26" t="s">
        <v>18</v>
      </c>
      <c r="C109" s="27" t="s">
        <v>22</v>
      </c>
      <c r="D109" s="28" t="s">
        <v>221</v>
      </c>
      <c r="E109" s="28" t="str">
        <f>VLOOKUP(D109,Sheet2!A$1:B$353,2,FALSE)</f>
        <v>Significant Rural</v>
      </c>
      <c r="F109" s="29">
        <v>6699</v>
      </c>
      <c r="G109" s="29">
        <v>6065</v>
      </c>
      <c r="H109" s="29">
        <v>8660</v>
      </c>
      <c r="I109" s="29">
        <v>6852</v>
      </c>
      <c r="J109" s="29">
        <v>4457</v>
      </c>
      <c r="K109" s="29">
        <v>2410</v>
      </c>
      <c r="L109" s="29">
        <v>1543</v>
      </c>
      <c r="M109" s="29">
        <v>97</v>
      </c>
      <c r="N109" s="30">
        <v>36783</v>
      </c>
      <c r="O109" s="31">
        <v>103</v>
      </c>
      <c r="P109" s="66"/>
      <c r="Q109" s="29">
        <v>87</v>
      </c>
      <c r="R109" s="66"/>
      <c r="S109" s="29">
        <v>136</v>
      </c>
      <c r="T109" s="66"/>
      <c r="U109" s="29">
        <v>96</v>
      </c>
      <c r="V109" s="66"/>
      <c r="W109" s="29">
        <v>86</v>
      </c>
      <c r="X109" s="66"/>
      <c r="Y109" s="29">
        <v>64</v>
      </c>
      <c r="Z109" s="66"/>
      <c r="AA109" s="29">
        <v>36</v>
      </c>
      <c r="AB109" s="66"/>
      <c r="AC109" s="29">
        <v>4</v>
      </c>
      <c r="AD109" s="66"/>
      <c r="AE109" s="30">
        <v>612</v>
      </c>
      <c r="AF109" s="79">
        <f t="shared" si="2"/>
        <v>1.6638120871054565E-2</v>
      </c>
      <c r="AG109" s="32">
        <f t="shared" si="3"/>
        <v>7</v>
      </c>
      <c r="AH109" s="33"/>
      <c r="AI109" s="33"/>
      <c r="AJ109" s="33"/>
      <c r="AK109" s="33"/>
      <c r="AL109" s="33"/>
      <c r="AM109" s="33"/>
      <c r="AN109" s="33"/>
      <c r="AO109" s="34"/>
      <c r="AP109" s="34"/>
      <c r="AQ109" s="34"/>
      <c r="AR109" s="34"/>
      <c r="AS109" s="34"/>
      <c r="AT109" s="34"/>
      <c r="AU109" s="34"/>
    </row>
    <row r="110" spans="1:47" x14ac:dyDescent="0.2">
      <c r="A110" s="25" t="s">
        <v>222</v>
      </c>
      <c r="B110" s="26" t="s">
        <v>43</v>
      </c>
      <c r="C110" s="27" t="s">
        <v>160</v>
      </c>
      <c r="D110" s="28" t="s">
        <v>223</v>
      </c>
      <c r="E110" s="28" t="str">
        <f>VLOOKUP(D110,Sheet2!A$1:B$353,2,FALSE)</f>
        <v>Major Urban</v>
      </c>
      <c r="F110" s="29">
        <v>57678</v>
      </c>
      <c r="G110" s="29">
        <v>11802</v>
      </c>
      <c r="H110" s="29">
        <v>14388</v>
      </c>
      <c r="I110" s="29">
        <v>5309</v>
      </c>
      <c r="J110" s="29">
        <v>2118</v>
      </c>
      <c r="K110" s="29">
        <v>790</v>
      </c>
      <c r="L110" s="29">
        <v>359</v>
      </c>
      <c r="M110" s="29">
        <v>49</v>
      </c>
      <c r="N110" s="30">
        <v>92493</v>
      </c>
      <c r="O110" s="31">
        <v>374</v>
      </c>
      <c r="P110" s="66"/>
      <c r="Q110" s="29">
        <v>88</v>
      </c>
      <c r="R110" s="66"/>
      <c r="S110" s="29">
        <v>68</v>
      </c>
      <c r="T110" s="66"/>
      <c r="U110" s="29">
        <v>55</v>
      </c>
      <c r="V110" s="66"/>
      <c r="W110" s="29">
        <v>7</v>
      </c>
      <c r="X110" s="66"/>
      <c r="Y110" s="29">
        <v>5</v>
      </c>
      <c r="Z110" s="66"/>
      <c r="AA110" s="29">
        <v>8</v>
      </c>
      <c r="AB110" s="66"/>
      <c r="AC110" s="29">
        <v>0</v>
      </c>
      <c r="AD110" s="66"/>
      <c r="AE110" s="30">
        <v>605</v>
      </c>
      <c r="AF110" s="79">
        <f t="shared" si="2"/>
        <v>6.5410355378244843E-3</v>
      </c>
      <c r="AG110" s="32">
        <f t="shared" si="3"/>
        <v>32</v>
      </c>
      <c r="AH110" s="33"/>
      <c r="AI110" s="33"/>
      <c r="AJ110" s="33"/>
      <c r="AK110" s="33"/>
      <c r="AL110" s="33"/>
      <c r="AM110" s="33"/>
      <c r="AN110" s="33"/>
      <c r="AO110" s="34"/>
      <c r="AP110" s="34"/>
      <c r="AQ110" s="34"/>
      <c r="AR110" s="34"/>
      <c r="AS110" s="34"/>
      <c r="AT110" s="34"/>
      <c r="AU110" s="34"/>
    </row>
    <row r="111" spans="1:47" x14ac:dyDescent="0.2">
      <c r="A111" s="25" t="s">
        <v>224</v>
      </c>
      <c r="B111" s="26" t="s">
        <v>18</v>
      </c>
      <c r="C111" s="27" t="s">
        <v>25</v>
      </c>
      <c r="D111" s="28" t="s">
        <v>225</v>
      </c>
      <c r="E111" s="28" t="str">
        <f>VLOOKUP(D111,Sheet2!A$1:B$353,2,FALSE)</f>
        <v>Large Urban</v>
      </c>
      <c r="F111" s="29">
        <v>14406</v>
      </c>
      <c r="G111" s="29">
        <v>14679</v>
      </c>
      <c r="H111" s="29">
        <v>9888</v>
      </c>
      <c r="I111" s="29">
        <v>6420</v>
      </c>
      <c r="J111" s="29">
        <v>3612</v>
      </c>
      <c r="K111" s="29">
        <v>1305</v>
      </c>
      <c r="L111" s="29">
        <v>815</v>
      </c>
      <c r="M111" s="29">
        <v>84</v>
      </c>
      <c r="N111" s="30">
        <v>51209</v>
      </c>
      <c r="O111" s="31">
        <v>41</v>
      </c>
      <c r="P111" s="66"/>
      <c r="Q111" s="29">
        <v>29</v>
      </c>
      <c r="R111" s="66"/>
      <c r="S111" s="29">
        <v>18</v>
      </c>
      <c r="T111" s="66"/>
      <c r="U111" s="29">
        <v>9</v>
      </c>
      <c r="V111" s="66"/>
      <c r="W111" s="29">
        <v>5</v>
      </c>
      <c r="X111" s="66"/>
      <c r="Y111" s="29">
        <v>3</v>
      </c>
      <c r="Z111" s="66"/>
      <c r="AA111" s="29">
        <v>2</v>
      </c>
      <c r="AB111" s="66"/>
      <c r="AC111" s="29">
        <v>1</v>
      </c>
      <c r="AD111" s="66"/>
      <c r="AE111" s="30">
        <v>108</v>
      </c>
      <c r="AF111" s="79">
        <f t="shared" si="2"/>
        <v>2.1090042765920052E-3</v>
      </c>
      <c r="AG111" s="32">
        <f t="shared" si="3"/>
        <v>35</v>
      </c>
      <c r="AH111" s="33"/>
      <c r="AI111" s="33"/>
      <c r="AJ111" s="33"/>
      <c r="AK111" s="33"/>
      <c r="AL111" s="33"/>
      <c r="AM111" s="33"/>
      <c r="AN111" s="33"/>
      <c r="AO111" s="34"/>
      <c r="AP111" s="34"/>
      <c r="AQ111" s="34"/>
      <c r="AR111" s="34"/>
      <c r="AS111" s="34"/>
      <c r="AT111" s="34"/>
      <c r="AU111" s="34"/>
    </row>
    <row r="112" spans="1:47" x14ac:dyDescent="0.2">
      <c r="A112" s="25" t="s">
        <v>226</v>
      </c>
      <c r="B112" s="26" t="s">
        <v>18</v>
      </c>
      <c r="C112" s="27" t="s">
        <v>55</v>
      </c>
      <c r="D112" s="28" t="s">
        <v>227</v>
      </c>
      <c r="E112" s="28" t="str">
        <f>VLOOKUP(D112,Sheet2!A$1:B$353,2,FALSE)</f>
        <v>Other Urban</v>
      </c>
      <c r="F112" s="29">
        <v>16203</v>
      </c>
      <c r="G112" s="29">
        <v>15215</v>
      </c>
      <c r="H112" s="29">
        <v>12808</v>
      </c>
      <c r="I112" s="29">
        <v>5545</v>
      </c>
      <c r="J112" s="29">
        <v>3438</v>
      </c>
      <c r="K112" s="29">
        <v>814</v>
      </c>
      <c r="L112" s="29">
        <v>179</v>
      </c>
      <c r="M112" s="29">
        <v>7</v>
      </c>
      <c r="N112" s="30">
        <v>54209</v>
      </c>
      <c r="O112" s="31">
        <v>57</v>
      </c>
      <c r="P112" s="66"/>
      <c r="Q112" s="29">
        <v>53</v>
      </c>
      <c r="R112" s="66"/>
      <c r="S112" s="29">
        <v>29</v>
      </c>
      <c r="T112" s="66"/>
      <c r="U112" s="29">
        <v>16</v>
      </c>
      <c r="V112" s="66"/>
      <c r="W112" s="29">
        <v>2</v>
      </c>
      <c r="X112" s="66"/>
      <c r="Y112" s="29">
        <v>1</v>
      </c>
      <c r="Z112" s="66"/>
      <c r="AA112" s="29">
        <v>1</v>
      </c>
      <c r="AB112" s="66"/>
      <c r="AC112" s="29">
        <v>0</v>
      </c>
      <c r="AD112" s="66"/>
      <c r="AE112" s="30">
        <v>159</v>
      </c>
      <c r="AF112" s="79">
        <f t="shared" si="2"/>
        <v>2.9330922909479975E-3</v>
      </c>
      <c r="AG112" s="32">
        <f t="shared" si="3"/>
        <v>40</v>
      </c>
      <c r="AH112" s="33"/>
      <c r="AI112" s="33"/>
      <c r="AJ112" s="33"/>
      <c r="AK112" s="33"/>
      <c r="AL112" s="33"/>
      <c r="AM112" s="33"/>
      <c r="AN112" s="33"/>
      <c r="AO112" s="34"/>
      <c r="AP112" s="34"/>
      <c r="AQ112" s="34"/>
      <c r="AR112" s="34"/>
      <c r="AS112" s="34"/>
      <c r="AT112" s="34"/>
      <c r="AU112" s="34"/>
    </row>
    <row r="113" spans="1:47" x14ac:dyDescent="0.2">
      <c r="A113" s="25" t="s">
        <v>228</v>
      </c>
      <c r="B113" s="26" t="s">
        <v>18</v>
      </c>
      <c r="C113" s="27" t="s">
        <v>19</v>
      </c>
      <c r="D113" s="28" t="s">
        <v>229</v>
      </c>
      <c r="E113" s="28" t="str">
        <f>VLOOKUP(D113,Sheet2!A$1:B$353,2,FALSE)</f>
        <v>Large Urban</v>
      </c>
      <c r="F113" s="29">
        <v>6094</v>
      </c>
      <c r="G113" s="29">
        <v>12913</v>
      </c>
      <c r="H113" s="29">
        <v>8744</v>
      </c>
      <c r="I113" s="29">
        <v>4958</v>
      </c>
      <c r="J113" s="29">
        <v>1963</v>
      </c>
      <c r="K113" s="29">
        <v>1495</v>
      </c>
      <c r="L113" s="29">
        <v>326</v>
      </c>
      <c r="M113" s="29">
        <v>28</v>
      </c>
      <c r="N113" s="30">
        <v>36521</v>
      </c>
      <c r="O113" s="31">
        <v>14</v>
      </c>
      <c r="P113" s="66"/>
      <c r="Q113" s="29">
        <v>48</v>
      </c>
      <c r="R113" s="66"/>
      <c r="S113" s="29">
        <v>40</v>
      </c>
      <c r="T113" s="66"/>
      <c r="U113" s="29">
        <v>98</v>
      </c>
      <c r="V113" s="66"/>
      <c r="W113" s="29">
        <v>34</v>
      </c>
      <c r="X113" s="66"/>
      <c r="Y113" s="29">
        <v>8</v>
      </c>
      <c r="Z113" s="66"/>
      <c r="AA113" s="29">
        <v>0</v>
      </c>
      <c r="AB113" s="66"/>
      <c r="AC113" s="29">
        <v>0</v>
      </c>
      <c r="AD113" s="66"/>
      <c r="AE113" s="30">
        <v>242</v>
      </c>
      <c r="AF113" s="79">
        <f t="shared" si="2"/>
        <v>6.6263245803784123E-3</v>
      </c>
      <c r="AG113" s="32">
        <f t="shared" si="3"/>
        <v>17</v>
      </c>
      <c r="AH113" s="33"/>
      <c r="AI113" s="33"/>
      <c r="AJ113" s="33"/>
      <c r="AK113" s="33"/>
      <c r="AL113" s="33"/>
      <c r="AM113" s="33"/>
      <c r="AN113" s="33"/>
      <c r="AO113" s="34"/>
      <c r="AP113" s="34"/>
      <c r="AQ113" s="34"/>
      <c r="AR113" s="34"/>
      <c r="AS113" s="34"/>
      <c r="AT113" s="34"/>
      <c r="AU113" s="34"/>
    </row>
    <row r="114" spans="1:47" x14ac:dyDescent="0.2">
      <c r="A114" s="25" t="s">
        <v>230</v>
      </c>
      <c r="B114" s="26" t="s">
        <v>18</v>
      </c>
      <c r="C114" s="27" t="s">
        <v>19</v>
      </c>
      <c r="D114" s="28" t="s">
        <v>231</v>
      </c>
      <c r="E114" s="28" t="str">
        <f>VLOOKUP(D114,Sheet2!A$1:B$353,2,FALSE)</f>
        <v>Major Urban</v>
      </c>
      <c r="F114" s="29">
        <v>3528</v>
      </c>
      <c r="G114" s="29">
        <v>6784</v>
      </c>
      <c r="H114" s="29">
        <v>14351</v>
      </c>
      <c r="I114" s="29">
        <v>9643</v>
      </c>
      <c r="J114" s="29">
        <v>4452</v>
      </c>
      <c r="K114" s="29">
        <v>1963</v>
      </c>
      <c r="L114" s="29">
        <v>969</v>
      </c>
      <c r="M114" s="29">
        <v>98</v>
      </c>
      <c r="N114" s="30">
        <v>41788</v>
      </c>
      <c r="O114" s="31">
        <v>15</v>
      </c>
      <c r="P114" s="66"/>
      <c r="Q114" s="29">
        <v>16</v>
      </c>
      <c r="R114" s="66"/>
      <c r="S114" s="29">
        <v>28</v>
      </c>
      <c r="T114" s="66"/>
      <c r="U114" s="29">
        <v>22</v>
      </c>
      <c r="V114" s="66"/>
      <c r="W114" s="29">
        <v>9</v>
      </c>
      <c r="X114" s="66"/>
      <c r="Y114" s="29">
        <v>12</v>
      </c>
      <c r="Z114" s="66"/>
      <c r="AA114" s="29">
        <v>14</v>
      </c>
      <c r="AB114" s="66"/>
      <c r="AC114" s="29">
        <v>3</v>
      </c>
      <c r="AD114" s="66"/>
      <c r="AE114" s="30">
        <v>119</v>
      </c>
      <c r="AF114" s="79">
        <f t="shared" si="2"/>
        <v>2.8477074758303821E-3</v>
      </c>
      <c r="AG114" s="32">
        <f t="shared" si="3"/>
        <v>55</v>
      </c>
      <c r="AH114" s="33"/>
      <c r="AI114" s="33"/>
      <c r="AJ114" s="33"/>
      <c r="AK114" s="33"/>
      <c r="AL114" s="33"/>
      <c r="AM114" s="33"/>
      <c r="AN114" s="33"/>
      <c r="AO114" s="34"/>
      <c r="AP114" s="34"/>
      <c r="AQ114" s="34"/>
      <c r="AR114" s="34"/>
      <c r="AS114" s="34"/>
      <c r="AT114" s="34"/>
      <c r="AU114" s="34"/>
    </row>
    <row r="115" spans="1:47" x14ac:dyDescent="0.2">
      <c r="A115" s="25" t="s">
        <v>232</v>
      </c>
      <c r="B115" s="26" t="s">
        <v>18</v>
      </c>
      <c r="C115" s="27" t="s">
        <v>10</v>
      </c>
      <c r="D115" s="28" t="s">
        <v>233</v>
      </c>
      <c r="E115" s="28" t="str">
        <f>VLOOKUP(D115,Sheet2!A$1:B$353,2,FALSE)</f>
        <v>Significant Rural</v>
      </c>
      <c r="F115" s="29">
        <v>19971</v>
      </c>
      <c r="G115" s="29">
        <v>11982</v>
      </c>
      <c r="H115" s="29">
        <v>8271</v>
      </c>
      <c r="I115" s="29">
        <v>3910</v>
      </c>
      <c r="J115" s="29">
        <v>1761</v>
      </c>
      <c r="K115" s="29">
        <v>549</v>
      </c>
      <c r="L115" s="29">
        <v>248</v>
      </c>
      <c r="M115" s="29">
        <v>13</v>
      </c>
      <c r="N115" s="30">
        <v>46705</v>
      </c>
      <c r="O115" s="31">
        <v>2188</v>
      </c>
      <c r="P115" s="66"/>
      <c r="Q115" s="29">
        <v>116</v>
      </c>
      <c r="R115" s="66"/>
      <c r="S115" s="29">
        <v>150</v>
      </c>
      <c r="T115" s="66"/>
      <c r="U115" s="29">
        <v>58</v>
      </c>
      <c r="V115" s="66"/>
      <c r="W115" s="29">
        <v>14</v>
      </c>
      <c r="X115" s="66"/>
      <c r="Y115" s="29">
        <v>10</v>
      </c>
      <c r="Z115" s="66"/>
      <c r="AA115" s="29">
        <v>7</v>
      </c>
      <c r="AB115" s="66"/>
      <c r="AC115" s="29">
        <v>0</v>
      </c>
      <c r="AD115" s="66"/>
      <c r="AE115" s="30">
        <v>2543</v>
      </c>
      <c r="AF115" s="79">
        <f t="shared" si="2"/>
        <v>5.4448131891660423E-2</v>
      </c>
      <c r="AG115" s="32">
        <f t="shared" si="3"/>
        <v>2</v>
      </c>
      <c r="AH115" s="33"/>
      <c r="AI115" s="33"/>
      <c r="AJ115" s="33"/>
      <c r="AK115" s="33"/>
      <c r="AL115" s="33"/>
      <c r="AM115" s="33"/>
      <c r="AN115" s="33"/>
      <c r="AO115" s="34"/>
      <c r="AP115" s="34"/>
      <c r="AQ115" s="34"/>
      <c r="AR115" s="34"/>
      <c r="AS115" s="34"/>
      <c r="AT115" s="34"/>
      <c r="AU115" s="34"/>
    </row>
    <row r="116" spans="1:47" x14ac:dyDescent="0.2">
      <c r="A116" s="25" t="s">
        <v>234</v>
      </c>
      <c r="B116" s="26" t="s">
        <v>107</v>
      </c>
      <c r="C116" s="27" t="s">
        <v>39</v>
      </c>
      <c r="D116" s="28" t="s">
        <v>235</v>
      </c>
      <c r="E116" s="28" t="str">
        <f>VLOOKUP(D116,Sheet2!A$1:B$353,2,FALSE)</f>
        <v>Major Urban</v>
      </c>
      <c r="F116" s="29">
        <v>10479</v>
      </c>
      <c r="G116" s="29">
        <v>19873</v>
      </c>
      <c r="H116" s="29">
        <v>38908</v>
      </c>
      <c r="I116" s="29">
        <v>20551</v>
      </c>
      <c r="J116" s="29">
        <v>10148</v>
      </c>
      <c r="K116" s="29">
        <v>2780</v>
      </c>
      <c r="L116" s="29">
        <v>1900</v>
      </c>
      <c r="M116" s="29">
        <v>322</v>
      </c>
      <c r="N116" s="30">
        <v>104961</v>
      </c>
      <c r="O116" s="31">
        <v>43</v>
      </c>
      <c r="P116" s="66"/>
      <c r="Q116" s="29">
        <v>176</v>
      </c>
      <c r="R116" s="66"/>
      <c r="S116" s="29">
        <v>369</v>
      </c>
      <c r="T116" s="66"/>
      <c r="U116" s="29">
        <v>177</v>
      </c>
      <c r="V116" s="66"/>
      <c r="W116" s="29">
        <v>83</v>
      </c>
      <c r="X116" s="66"/>
      <c r="Y116" s="29">
        <v>16</v>
      </c>
      <c r="Z116" s="66"/>
      <c r="AA116" s="29">
        <v>8</v>
      </c>
      <c r="AB116" s="66"/>
      <c r="AC116" s="29">
        <v>2</v>
      </c>
      <c r="AD116" s="66"/>
      <c r="AE116" s="30">
        <v>874</v>
      </c>
      <c r="AF116" s="79">
        <f t="shared" si="2"/>
        <v>8.3269023732624493E-3</v>
      </c>
      <c r="AG116" s="32">
        <f t="shared" si="3"/>
        <v>25</v>
      </c>
      <c r="AH116" s="33"/>
      <c r="AI116" s="33"/>
      <c r="AJ116" s="33"/>
      <c r="AK116" s="33"/>
      <c r="AL116" s="33"/>
      <c r="AM116" s="33"/>
      <c r="AN116" s="33"/>
      <c r="AO116" s="34"/>
      <c r="AP116" s="34"/>
      <c r="AQ116" s="34"/>
      <c r="AR116" s="34"/>
      <c r="AS116" s="34"/>
      <c r="AT116" s="34"/>
      <c r="AU116" s="34"/>
    </row>
    <row r="117" spans="1:47" x14ac:dyDescent="0.2">
      <c r="A117" s="25" t="s">
        <v>236</v>
      </c>
      <c r="B117" s="26" t="s">
        <v>18</v>
      </c>
      <c r="C117" s="27" t="s">
        <v>19</v>
      </c>
      <c r="D117" s="28" t="s">
        <v>237</v>
      </c>
      <c r="E117" s="28" t="str">
        <f>VLOOKUP(D117,Sheet2!A$1:B$353,2,FALSE)</f>
        <v>Significant Rural</v>
      </c>
      <c r="F117" s="29">
        <v>896</v>
      </c>
      <c r="G117" s="29">
        <v>3355</v>
      </c>
      <c r="H117" s="29">
        <v>11567</v>
      </c>
      <c r="I117" s="29">
        <v>15708</v>
      </c>
      <c r="J117" s="29">
        <v>9714</v>
      </c>
      <c r="K117" s="29">
        <v>6362</v>
      </c>
      <c r="L117" s="29">
        <v>7224</v>
      </c>
      <c r="M117" s="29">
        <v>1608</v>
      </c>
      <c r="N117" s="30">
        <v>56434</v>
      </c>
      <c r="O117" s="31">
        <v>20</v>
      </c>
      <c r="P117" s="66"/>
      <c r="Q117" s="29">
        <v>15</v>
      </c>
      <c r="R117" s="66"/>
      <c r="S117" s="29">
        <v>78</v>
      </c>
      <c r="T117" s="66"/>
      <c r="U117" s="29">
        <v>75</v>
      </c>
      <c r="V117" s="66"/>
      <c r="W117" s="29">
        <v>55</v>
      </c>
      <c r="X117" s="66"/>
      <c r="Y117" s="29">
        <v>41</v>
      </c>
      <c r="Z117" s="66"/>
      <c r="AA117" s="29">
        <v>39</v>
      </c>
      <c r="AB117" s="66"/>
      <c r="AC117" s="29">
        <v>11</v>
      </c>
      <c r="AD117" s="66"/>
      <c r="AE117" s="30">
        <v>334</v>
      </c>
      <c r="AF117" s="79">
        <f t="shared" si="2"/>
        <v>5.9184179749796218E-3</v>
      </c>
      <c r="AG117" s="32">
        <f t="shared" si="3"/>
        <v>26</v>
      </c>
      <c r="AH117" s="33"/>
      <c r="AI117" s="33"/>
      <c r="AJ117" s="33"/>
      <c r="AK117" s="33"/>
      <c r="AL117" s="33"/>
      <c r="AM117" s="33"/>
      <c r="AN117" s="33"/>
      <c r="AO117" s="34"/>
      <c r="AP117" s="34"/>
      <c r="AQ117" s="34"/>
      <c r="AR117" s="34"/>
      <c r="AS117" s="34"/>
      <c r="AT117" s="34"/>
      <c r="AU117" s="34"/>
    </row>
    <row r="118" spans="1:47" x14ac:dyDescent="0.2">
      <c r="A118" s="25" t="s">
        <v>238</v>
      </c>
      <c r="B118" s="26" t="s">
        <v>107</v>
      </c>
      <c r="C118" s="27" t="s">
        <v>39</v>
      </c>
      <c r="D118" s="28" t="s">
        <v>239</v>
      </c>
      <c r="E118" s="28" t="str">
        <f>VLOOKUP(D118,Sheet2!A$1:B$353,2,FALSE)</f>
        <v>Major Urban</v>
      </c>
      <c r="F118" s="29">
        <v>5469</v>
      </c>
      <c r="G118" s="29">
        <v>31398</v>
      </c>
      <c r="H118" s="29">
        <v>32158</v>
      </c>
      <c r="I118" s="29">
        <v>19358</v>
      </c>
      <c r="J118" s="29">
        <v>10139</v>
      </c>
      <c r="K118" s="29">
        <v>4020</v>
      </c>
      <c r="L118" s="29">
        <v>1107</v>
      </c>
      <c r="M118" s="29">
        <v>46</v>
      </c>
      <c r="N118" s="30">
        <v>103695</v>
      </c>
      <c r="O118" s="31">
        <v>118</v>
      </c>
      <c r="P118" s="66"/>
      <c r="Q118" s="29">
        <v>309</v>
      </c>
      <c r="R118" s="66"/>
      <c r="S118" s="29">
        <v>399</v>
      </c>
      <c r="T118" s="66"/>
      <c r="U118" s="29">
        <v>295</v>
      </c>
      <c r="V118" s="66"/>
      <c r="W118" s="29">
        <v>98</v>
      </c>
      <c r="X118" s="66"/>
      <c r="Y118" s="29">
        <v>37</v>
      </c>
      <c r="Z118" s="66"/>
      <c r="AA118" s="29">
        <v>14</v>
      </c>
      <c r="AB118" s="66"/>
      <c r="AC118" s="29">
        <v>0</v>
      </c>
      <c r="AD118" s="66"/>
      <c r="AE118" s="30">
        <v>1270</v>
      </c>
      <c r="AF118" s="79">
        <f t="shared" si="2"/>
        <v>1.2247456482954819E-2</v>
      </c>
      <c r="AG118" s="32">
        <f t="shared" si="3"/>
        <v>15</v>
      </c>
      <c r="AH118" s="33"/>
      <c r="AI118" s="33"/>
      <c r="AJ118" s="33"/>
      <c r="AK118" s="33"/>
      <c r="AL118" s="33"/>
      <c r="AM118" s="33"/>
      <c r="AN118" s="33"/>
      <c r="AO118" s="34"/>
      <c r="AP118" s="34"/>
      <c r="AQ118" s="34"/>
      <c r="AR118" s="34"/>
      <c r="AS118" s="34"/>
      <c r="AT118" s="34"/>
      <c r="AU118" s="34"/>
    </row>
    <row r="119" spans="1:47" x14ac:dyDescent="0.2">
      <c r="A119" s="25" t="s">
        <v>240</v>
      </c>
      <c r="B119" s="26" t="s">
        <v>54</v>
      </c>
      <c r="C119" s="27" t="s">
        <v>22</v>
      </c>
      <c r="D119" s="28" t="s">
        <v>645</v>
      </c>
      <c r="E119" s="28" t="str">
        <f>VLOOKUP(D119,Sheet2!A$1:B$353,2,FALSE)</f>
        <v>Other Urban</v>
      </c>
      <c r="F119" s="29">
        <v>25821</v>
      </c>
      <c r="G119" s="29">
        <v>11750</v>
      </c>
      <c r="H119" s="29">
        <v>7753</v>
      </c>
      <c r="I119" s="29">
        <v>4651</v>
      </c>
      <c r="J119" s="29">
        <v>3269</v>
      </c>
      <c r="K119" s="29">
        <v>1019</v>
      </c>
      <c r="L119" s="29">
        <v>350</v>
      </c>
      <c r="M119" s="29">
        <v>40</v>
      </c>
      <c r="N119" s="30">
        <v>54653</v>
      </c>
      <c r="O119" s="31">
        <v>31</v>
      </c>
      <c r="P119" s="66"/>
      <c r="Q119" s="29">
        <v>27</v>
      </c>
      <c r="R119" s="66"/>
      <c r="S119" s="29">
        <v>8</v>
      </c>
      <c r="T119" s="66"/>
      <c r="U119" s="29">
        <v>7</v>
      </c>
      <c r="V119" s="66"/>
      <c r="W119" s="29">
        <v>6</v>
      </c>
      <c r="X119" s="66"/>
      <c r="Y119" s="29">
        <v>1</v>
      </c>
      <c r="Z119" s="66"/>
      <c r="AA119" s="29">
        <v>0</v>
      </c>
      <c r="AB119" s="66"/>
      <c r="AC119" s="29">
        <v>0</v>
      </c>
      <c r="AD119" s="66"/>
      <c r="AE119" s="30">
        <v>80</v>
      </c>
      <c r="AF119" s="79">
        <f t="shared" si="2"/>
        <v>1.4637805792911643E-3</v>
      </c>
      <c r="AG119" s="32">
        <f t="shared" si="3"/>
        <v>48</v>
      </c>
      <c r="AH119" s="33"/>
      <c r="AI119" s="33"/>
      <c r="AJ119" s="33"/>
      <c r="AK119" s="33"/>
      <c r="AL119" s="33"/>
      <c r="AM119" s="33"/>
      <c r="AN119" s="33"/>
      <c r="AO119" s="34"/>
      <c r="AP119" s="34"/>
      <c r="AQ119" s="34"/>
      <c r="AR119" s="34"/>
      <c r="AS119" s="34"/>
      <c r="AT119" s="34"/>
      <c r="AU119" s="34"/>
    </row>
    <row r="120" spans="1:47" x14ac:dyDescent="0.2">
      <c r="A120" s="25" t="s">
        <v>241</v>
      </c>
      <c r="B120" s="26" t="s">
        <v>18</v>
      </c>
      <c r="C120" s="27" t="s">
        <v>44</v>
      </c>
      <c r="D120" s="28" t="s">
        <v>242</v>
      </c>
      <c r="E120" s="28" t="str">
        <f>VLOOKUP(D120,Sheet2!A$1:B$353,2,FALSE)</f>
        <v>Rural 80</v>
      </c>
      <c r="F120" s="29">
        <v>3563</v>
      </c>
      <c r="G120" s="29">
        <v>8337</v>
      </c>
      <c r="H120" s="29">
        <v>8955</v>
      </c>
      <c r="I120" s="29">
        <v>6677</v>
      </c>
      <c r="J120" s="29">
        <v>5805</v>
      </c>
      <c r="K120" s="29">
        <v>3832</v>
      </c>
      <c r="L120" s="29">
        <v>2370</v>
      </c>
      <c r="M120" s="29">
        <v>161</v>
      </c>
      <c r="N120" s="30">
        <v>39700</v>
      </c>
      <c r="O120" s="31">
        <v>67</v>
      </c>
      <c r="P120" s="66"/>
      <c r="Q120" s="29">
        <v>69</v>
      </c>
      <c r="R120" s="66"/>
      <c r="S120" s="29">
        <v>97</v>
      </c>
      <c r="T120" s="66"/>
      <c r="U120" s="29">
        <v>70</v>
      </c>
      <c r="V120" s="66"/>
      <c r="W120" s="29">
        <v>48</v>
      </c>
      <c r="X120" s="66"/>
      <c r="Y120" s="29">
        <v>26</v>
      </c>
      <c r="Z120" s="66"/>
      <c r="AA120" s="29">
        <v>15</v>
      </c>
      <c r="AB120" s="66"/>
      <c r="AC120" s="29">
        <v>7</v>
      </c>
      <c r="AD120" s="66"/>
      <c r="AE120" s="30">
        <v>399</v>
      </c>
      <c r="AF120" s="79">
        <f t="shared" si="2"/>
        <v>1.0050377833753149E-2</v>
      </c>
      <c r="AG120" s="32">
        <f t="shared" si="3"/>
        <v>31</v>
      </c>
      <c r="AH120" s="33"/>
      <c r="AI120" s="33"/>
      <c r="AJ120" s="33"/>
      <c r="AK120" s="33"/>
      <c r="AL120" s="33"/>
      <c r="AM120" s="33"/>
      <c r="AN120" s="33"/>
      <c r="AO120" s="34"/>
      <c r="AP120" s="34"/>
      <c r="AQ120" s="34"/>
      <c r="AR120" s="34"/>
      <c r="AS120" s="34"/>
      <c r="AT120" s="34"/>
      <c r="AU120" s="34"/>
    </row>
    <row r="121" spans="1:47" x14ac:dyDescent="0.2">
      <c r="A121" s="25" t="s">
        <v>243</v>
      </c>
      <c r="B121" s="26" t="s">
        <v>107</v>
      </c>
      <c r="C121" s="27" t="s">
        <v>39</v>
      </c>
      <c r="D121" s="28" t="s">
        <v>646</v>
      </c>
      <c r="E121" s="28" t="str">
        <f>VLOOKUP(D121,Sheet2!A$1:B$353,2,FALSE)</f>
        <v>Major Urban</v>
      </c>
      <c r="F121" s="29">
        <v>3413</v>
      </c>
      <c r="G121" s="29">
        <v>5588</v>
      </c>
      <c r="H121" s="29">
        <v>14080</v>
      </c>
      <c r="I121" s="29">
        <v>23899</v>
      </c>
      <c r="J121" s="29">
        <v>14650</v>
      </c>
      <c r="K121" s="29">
        <v>8851</v>
      </c>
      <c r="L121" s="29">
        <v>10533</v>
      </c>
      <c r="M121" s="29">
        <v>2049</v>
      </c>
      <c r="N121" s="30">
        <v>83063</v>
      </c>
      <c r="O121" s="31">
        <v>96</v>
      </c>
      <c r="P121" s="66"/>
      <c r="Q121" s="29">
        <v>110</v>
      </c>
      <c r="R121" s="66"/>
      <c r="S121" s="29">
        <v>327</v>
      </c>
      <c r="T121" s="66"/>
      <c r="U121" s="29">
        <v>655</v>
      </c>
      <c r="V121" s="66"/>
      <c r="W121" s="29">
        <v>400</v>
      </c>
      <c r="X121" s="66"/>
      <c r="Y121" s="29">
        <v>259</v>
      </c>
      <c r="Z121" s="66"/>
      <c r="AA121" s="29">
        <v>267</v>
      </c>
      <c r="AB121" s="66"/>
      <c r="AC121" s="29">
        <v>78</v>
      </c>
      <c r="AD121" s="66"/>
      <c r="AE121" s="30">
        <v>2192</v>
      </c>
      <c r="AF121" s="79">
        <f t="shared" si="2"/>
        <v>2.6389607887988636E-2</v>
      </c>
      <c r="AG121" s="32">
        <f t="shared" si="3"/>
        <v>6</v>
      </c>
      <c r="AH121" s="33"/>
      <c r="AI121" s="33"/>
      <c r="AJ121" s="33"/>
      <c r="AK121" s="33"/>
      <c r="AL121" s="33"/>
      <c r="AM121" s="33"/>
      <c r="AN121" s="33"/>
      <c r="AO121" s="34"/>
      <c r="AP121" s="34"/>
      <c r="AQ121" s="34"/>
      <c r="AR121" s="34"/>
      <c r="AS121" s="34"/>
      <c r="AT121" s="34"/>
      <c r="AU121" s="34"/>
    </row>
    <row r="122" spans="1:47" x14ac:dyDescent="0.2">
      <c r="A122" s="25" t="s">
        <v>244</v>
      </c>
      <c r="B122" s="26" t="s">
        <v>18</v>
      </c>
      <c r="C122" s="27" t="s">
        <v>25</v>
      </c>
      <c r="D122" s="28" t="s">
        <v>245</v>
      </c>
      <c r="E122" s="28" t="str">
        <f>VLOOKUP(D122,Sheet2!A$1:B$353,2,FALSE)</f>
        <v>Rural 80</v>
      </c>
      <c r="F122" s="29">
        <v>4291</v>
      </c>
      <c r="G122" s="29">
        <v>7755</v>
      </c>
      <c r="H122" s="29">
        <v>7326</v>
      </c>
      <c r="I122" s="29">
        <v>5707</v>
      </c>
      <c r="J122" s="29">
        <v>5475</v>
      </c>
      <c r="K122" s="29">
        <v>3170</v>
      </c>
      <c r="L122" s="29">
        <v>2367</v>
      </c>
      <c r="M122" s="29">
        <v>223</v>
      </c>
      <c r="N122" s="30">
        <v>36314</v>
      </c>
      <c r="O122" s="31">
        <v>30</v>
      </c>
      <c r="P122" s="66"/>
      <c r="Q122" s="29">
        <v>34</v>
      </c>
      <c r="R122" s="66"/>
      <c r="S122" s="29">
        <v>33</v>
      </c>
      <c r="T122" s="66"/>
      <c r="U122" s="29">
        <v>31</v>
      </c>
      <c r="V122" s="66"/>
      <c r="W122" s="29">
        <v>17</v>
      </c>
      <c r="X122" s="66"/>
      <c r="Y122" s="29">
        <v>11</v>
      </c>
      <c r="Z122" s="66"/>
      <c r="AA122" s="29">
        <v>13</v>
      </c>
      <c r="AB122" s="66"/>
      <c r="AC122" s="29">
        <v>6</v>
      </c>
      <c r="AD122" s="66"/>
      <c r="AE122" s="30">
        <v>175</v>
      </c>
      <c r="AF122" s="79">
        <f t="shared" si="2"/>
        <v>4.8190780415266841E-3</v>
      </c>
      <c r="AG122" s="32">
        <f t="shared" si="3"/>
        <v>48</v>
      </c>
      <c r="AH122" s="33"/>
      <c r="AI122" s="33"/>
      <c r="AJ122" s="33"/>
      <c r="AK122" s="33"/>
      <c r="AL122" s="33"/>
      <c r="AM122" s="33"/>
      <c r="AN122" s="33"/>
      <c r="AO122" s="34"/>
      <c r="AP122" s="34"/>
      <c r="AQ122" s="34"/>
      <c r="AR122" s="34"/>
      <c r="AS122" s="34"/>
      <c r="AT122" s="34"/>
      <c r="AU122" s="34"/>
    </row>
    <row r="123" spans="1:47" x14ac:dyDescent="0.2">
      <c r="A123" s="25" t="s">
        <v>246</v>
      </c>
      <c r="B123" s="26" t="s">
        <v>38</v>
      </c>
      <c r="C123" s="27" t="s">
        <v>39</v>
      </c>
      <c r="D123" s="28" t="s">
        <v>247</v>
      </c>
      <c r="E123" s="28" t="str">
        <f>VLOOKUP(D123,Sheet2!A$1:B$353,2,FALSE)</f>
        <v>Major Urban</v>
      </c>
      <c r="F123" s="29">
        <v>6685</v>
      </c>
      <c r="G123" s="29">
        <v>17802</v>
      </c>
      <c r="H123" s="29">
        <v>32499</v>
      </c>
      <c r="I123" s="29">
        <v>25836</v>
      </c>
      <c r="J123" s="29">
        <v>10680</v>
      </c>
      <c r="K123" s="29">
        <v>5411</v>
      </c>
      <c r="L123" s="29">
        <v>4635</v>
      </c>
      <c r="M123" s="29">
        <v>660</v>
      </c>
      <c r="N123" s="30">
        <v>104208</v>
      </c>
      <c r="O123" s="31">
        <v>68</v>
      </c>
      <c r="P123" s="66"/>
      <c r="Q123" s="29">
        <v>129</v>
      </c>
      <c r="R123" s="66"/>
      <c r="S123" s="29">
        <v>175</v>
      </c>
      <c r="T123" s="66"/>
      <c r="U123" s="29">
        <v>139</v>
      </c>
      <c r="V123" s="66"/>
      <c r="W123" s="29">
        <v>69</v>
      </c>
      <c r="X123" s="66"/>
      <c r="Y123" s="29">
        <v>19</v>
      </c>
      <c r="Z123" s="66"/>
      <c r="AA123" s="29">
        <v>12</v>
      </c>
      <c r="AB123" s="66"/>
      <c r="AC123" s="29">
        <v>4</v>
      </c>
      <c r="AD123" s="66"/>
      <c r="AE123" s="30">
        <v>615</v>
      </c>
      <c r="AF123" s="79">
        <f t="shared" si="2"/>
        <v>5.9016582220175031E-3</v>
      </c>
      <c r="AG123" s="32">
        <f t="shared" si="3"/>
        <v>39</v>
      </c>
      <c r="AH123" s="33"/>
      <c r="AI123" s="33"/>
      <c r="AJ123" s="33"/>
      <c r="AK123" s="33"/>
      <c r="AL123" s="33"/>
      <c r="AM123" s="33"/>
      <c r="AN123" s="33"/>
      <c r="AO123" s="34"/>
      <c r="AP123" s="34"/>
      <c r="AQ123" s="34"/>
      <c r="AR123" s="34"/>
      <c r="AS123" s="34"/>
      <c r="AT123" s="34"/>
      <c r="AU123" s="34"/>
    </row>
    <row r="124" spans="1:47" x14ac:dyDescent="0.2">
      <c r="A124" s="25" t="s">
        <v>248</v>
      </c>
      <c r="B124" s="26" t="s">
        <v>18</v>
      </c>
      <c r="C124" s="27" t="s">
        <v>10</v>
      </c>
      <c r="D124" s="28" t="s">
        <v>249</v>
      </c>
      <c r="E124" s="28" t="str">
        <f>VLOOKUP(D124,Sheet2!A$1:B$353,2,FALSE)</f>
        <v>Other Urban</v>
      </c>
      <c r="F124" s="29">
        <v>2298</v>
      </c>
      <c r="G124" s="29">
        <v>7597</v>
      </c>
      <c r="H124" s="29">
        <v>18629</v>
      </c>
      <c r="I124" s="29">
        <v>4099</v>
      </c>
      <c r="J124" s="29">
        <v>2111</v>
      </c>
      <c r="K124" s="29">
        <v>873</v>
      </c>
      <c r="L124" s="29">
        <v>381</v>
      </c>
      <c r="M124" s="29">
        <v>15</v>
      </c>
      <c r="N124" s="30">
        <v>36003</v>
      </c>
      <c r="O124" s="31">
        <v>0</v>
      </c>
      <c r="P124" s="66"/>
      <c r="Q124" s="29">
        <v>8</v>
      </c>
      <c r="R124" s="66"/>
      <c r="S124" s="29">
        <v>23</v>
      </c>
      <c r="T124" s="66"/>
      <c r="U124" s="29">
        <v>30</v>
      </c>
      <c r="V124" s="66"/>
      <c r="W124" s="29">
        <v>5</v>
      </c>
      <c r="X124" s="66"/>
      <c r="Y124" s="29">
        <v>3</v>
      </c>
      <c r="Z124" s="66"/>
      <c r="AA124" s="29">
        <v>2</v>
      </c>
      <c r="AB124" s="66"/>
      <c r="AC124" s="29">
        <v>0</v>
      </c>
      <c r="AD124" s="66"/>
      <c r="AE124" s="30">
        <v>71</v>
      </c>
      <c r="AF124" s="79">
        <f t="shared" si="2"/>
        <v>1.9720578840652166E-3</v>
      </c>
      <c r="AG124" s="32">
        <f t="shared" si="3"/>
        <v>47</v>
      </c>
      <c r="AH124" s="33"/>
      <c r="AI124" s="33"/>
      <c r="AJ124" s="33"/>
      <c r="AK124" s="33"/>
      <c r="AL124" s="33"/>
      <c r="AM124" s="33"/>
      <c r="AN124" s="33"/>
      <c r="AO124" s="34"/>
      <c r="AP124" s="34"/>
      <c r="AQ124" s="34"/>
      <c r="AR124" s="34"/>
      <c r="AS124" s="34"/>
      <c r="AT124" s="34"/>
      <c r="AU124" s="34"/>
    </row>
    <row r="125" spans="1:47" x14ac:dyDescent="0.2">
      <c r="A125" s="25" t="s">
        <v>250</v>
      </c>
      <c r="B125" s="26" t="s">
        <v>18</v>
      </c>
      <c r="C125" s="27" t="s">
        <v>44</v>
      </c>
      <c r="D125" s="28" t="s">
        <v>251</v>
      </c>
      <c r="E125" s="28" t="str">
        <f>VLOOKUP(D125,Sheet2!A$1:B$353,2,FALSE)</f>
        <v>Significant Rural</v>
      </c>
      <c r="F125" s="29">
        <v>8187</v>
      </c>
      <c r="G125" s="29">
        <v>13545</v>
      </c>
      <c r="H125" s="29">
        <v>16521</v>
      </c>
      <c r="I125" s="29">
        <v>10543</v>
      </c>
      <c r="J125" s="29">
        <v>9199</v>
      </c>
      <c r="K125" s="29">
        <v>6182</v>
      </c>
      <c r="L125" s="29">
        <v>5407</v>
      </c>
      <c r="M125" s="29">
        <v>604</v>
      </c>
      <c r="N125" s="30">
        <v>70188</v>
      </c>
      <c r="O125" s="31">
        <v>92</v>
      </c>
      <c r="P125" s="66"/>
      <c r="Q125" s="29">
        <v>129</v>
      </c>
      <c r="R125" s="66"/>
      <c r="S125" s="29">
        <v>168</v>
      </c>
      <c r="T125" s="66"/>
      <c r="U125" s="29">
        <v>110</v>
      </c>
      <c r="V125" s="66"/>
      <c r="W125" s="29">
        <v>98</v>
      </c>
      <c r="X125" s="66"/>
      <c r="Y125" s="29">
        <v>48</v>
      </c>
      <c r="Z125" s="66"/>
      <c r="AA125" s="29">
        <v>46</v>
      </c>
      <c r="AB125" s="66"/>
      <c r="AC125" s="29">
        <v>6</v>
      </c>
      <c r="AD125" s="66"/>
      <c r="AE125" s="30">
        <v>697</v>
      </c>
      <c r="AF125" s="79">
        <f t="shared" si="2"/>
        <v>9.9304724454322684E-3</v>
      </c>
      <c r="AG125" s="32">
        <f t="shared" si="3"/>
        <v>11</v>
      </c>
      <c r="AH125" s="33"/>
      <c r="AI125" s="33"/>
      <c r="AJ125" s="33"/>
      <c r="AK125" s="33"/>
      <c r="AL125" s="33"/>
      <c r="AM125" s="33"/>
      <c r="AN125" s="33"/>
      <c r="AO125" s="34"/>
      <c r="AP125" s="34"/>
      <c r="AQ125" s="34"/>
      <c r="AR125" s="34"/>
      <c r="AS125" s="34"/>
      <c r="AT125" s="34"/>
      <c r="AU125" s="34"/>
    </row>
    <row r="126" spans="1:47" x14ac:dyDescent="0.2">
      <c r="A126" s="25" t="s">
        <v>252</v>
      </c>
      <c r="B126" s="26" t="s">
        <v>38</v>
      </c>
      <c r="C126" s="27" t="s">
        <v>39</v>
      </c>
      <c r="D126" s="28" t="s">
        <v>253</v>
      </c>
      <c r="E126" s="28" t="str">
        <f>VLOOKUP(D126,Sheet2!A$1:B$353,2,FALSE)</f>
        <v>Major Urban</v>
      </c>
      <c r="F126" s="29">
        <v>515</v>
      </c>
      <c r="G126" s="29">
        <v>3420</v>
      </c>
      <c r="H126" s="29">
        <v>18948</v>
      </c>
      <c r="I126" s="29">
        <v>27873</v>
      </c>
      <c r="J126" s="29">
        <v>21761</v>
      </c>
      <c r="K126" s="29">
        <v>7751</v>
      </c>
      <c r="L126" s="29">
        <v>6055</v>
      </c>
      <c r="M126" s="29">
        <v>1152</v>
      </c>
      <c r="N126" s="30">
        <v>87475</v>
      </c>
      <c r="O126" s="31">
        <v>5</v>
      </c>
      <c r="P126" s="66"/>
      <c r="Q126" s="29">
        <v>16</v>
      </c>
      <c r="R126" s="66"/>
      <c r="S126" s="29">
        <v>103</v>
      </c>
      <c r="T126" s="66"/>
      <c r="U126" s="29">
        <v>80</v>
      </c>
      <c r="V126" s="66"/>
      <c r="W126" s="29">
        <v>63</v>
      </c>
      <c r="X126" s="66"/>
      <c r="Y126" s="29">
        <v>36</v>
      </c>
      <c r="Z126" s="66"/>
      <c r="AA126" s="29">
        <v>26</v>
      </c>
      <c r="AB126" s="66"/>
      <c r="AC126" s="29">
        <v>7</v>
      </c>
      <c r="AD126" s="66"/>
      <c r="AE126" s="30">
        <v>336</v>
      </c>
      <c r="AF126" s="79">
        <f t="shared" si="2"/>
        <v>3.8410974564161188E-3</v>
      </c>
      <c r="AG126" s="32">
        <f t="shared" si="3"/>
        <v>50</v>
      </c>
      <c r="AH126" s="33"/>
      <c r="AI126" s="33"/>
      <c r="AJ126" s="33"/>
      <c r="AK126" s="33"/>
      <c r="AL126" s="33"/>
      <c r="AM126" s="33"/>
      <c r="AN126" s="33"/>
      <c r="AO126" s="34"/>
      <c r="AP126" s="34"/>
      <c r="AQ126" s="34"/>
      <c r="AR126" s="34"/>
      <c r="AS126" s="34"/>
      <c r="AT126" s="34"/>
      <c r="AU126" s="34"/>
    </row>
    <row r="127" spans="1:47" x14ac:dyDescent="0.2">
      <c r="A127" s="25" t="s">
        <v>254</v>
      </c>
      <c r="B127" s="26" t="s">
        <v>18</v>
      </c>
      <c r="C127" s="27" t="s">
        <v>19</v>
      </c>
      <c r="D127" s="28" t="s">
        <v>255</v>
      </c>
      <c r="E127" s="28" t="str">
        <f>VLOOKUP(D127,Sheet2!A$1:B$353,2,FALSE)</f>
        <v>Significant Rural</v>
      </c>
      <c r="F127" s="29">
        <v>707</v>
      </c>
      <c r="G127" s="29">
        <v>1839</v>
      </c>
      <c r="H127" s="29">
        <v>8541</v>
      </c>
      <c r="I127" s="29">
        <v>8298</v>
      </c>
      <c r="J127" s="29">
        <v>7367</v>
      </c>
      <c r="K127" s="29">
        <v>6408</v>
      </c>
      <c r="L127" s="29">
        <v>3554</v>
      </c>
      <c r="M127" s="29">
        <v>231</v>
      </c>
      <c r="N127" s="30">
        <v>36945</v>
      </c>
      <c r="O127" s="31">
        <v>11</v>
      </c>
      <c r="P127" s="66"/>
      <c r="Q127" s="29">
        <v>6</v>
      </c>
      <c r="R127" s="66"/>
      <c r="S127" s="29">
        <v>20</v>
      </c>
      <c r="T127" s="66"/>
      <c r="U127" s="29">
        <v>28</v>
      </c>
      <c r="V127" s="66"/>
      <c r="W127" s="29">
        <v>29</v>
      </c>
      <c r="X127" s="66"/>
      <c r="Y127" s="29">
        <v>10</v>
      </c>
      <c r="Z127" s="66"/>
      <c r="AA127" s="29">
        <v>15</v>
      </c>
      <c r="AB127" s="66"/>
      <c r="AC127" s="29">
        <v>1</v>
      </c>
      <c r="AD127" s="66"/>
      <c r="AE127" s="30">
        <v>120</v>
      </c>
      <c r="AF127" s="79">
        <f t="shared" si="2"/>
        <v>3.2480714575720666E-3</v>
      </c>
      <c r="AG127" s="32">
        <f t="shared" si="3"/>
        <v>43</v>
      </c>
      <c r="AH127" s="33"/>
      <c r="AI127" s="33"/>
      <c r="AJ127" s="33"/>
      <c r="AK127" s="33"/>
      <c r="AL127" s="33"/>
      <c r="AM127" s="33"/>
      <c r="AN127" s="33"/>
      <c r="AO127" s="34"/>
      <c r="AP127" s="34"/>
      <c r="AQ127" s="34"/>
      <c r="AR127" s="34"/>
      <c r="AS127" s="34"/>
      <c r="AT127" s="34"/>
      <c r="AU127" s="34"/>
    </row>
    <row r="128" spans="1:47" x14ac:dyDescent="0.2">
      <c r="A128" s="25" t="s">
        <v>256</v>
      </c>
      <c r="B128" s="26" t="s">
        <v>54</v>
      </c>
      <c r="C128" s="27" t="s">
        <v>160</v>
      </c>
      <c r="D128" s="28" t="s">
        <v>647</v>
      </c>
      <c r="E128" s="28" t="str">
        <f>VLOOKUP(D128,Sheet2!A$1:B$353,2,FALSE)</f>
        <v>Other Urban</v>
      </c>
      <c r="F128" s="29">
        <v>24280</v>
      </c>
      <c r="G128" s="29">
        <v>6942</v>
      </c>
      <c r="H128" s="29">
        <v>5722</v>
      </c>
      <c r="I128" s="29">
        <v>2967</v>
      </c>
      <c r="J128" s="29">
        <v>1476</v>
      </c>
      <c r="K128" s="29">
        <v>592</v>
      </c>
      <c r="L128" s="29">
        <v>421</v>
      </c>
      <c r="M128" s="29">
        <v>57</v>
      </c>
      <c r="N128" s="30">
        <v>42457</v>
      </c>
      <c r="O128" s="31">
        <v>174</v>
      </c>
      <c r="P128" s="66"/>
      <c r="Q128" s="29">
        <v>51</v>
      </c>
      <c r="R128" s="66"/>
      <c r="S128" s="29">
        <v>31</v>
      </c>
      <c r="T128" s="66"/>
      <c r="U128" s="29">
        <v>18</v>
      </c>
      <c r="V128" s="66"/>
      <c r="W128" s="29">
        <v>8</v>
      </c>
      <c r="X128" s="66"/>
      <c r="Y128" s="29">
        <v>5</v>
      </c>
      <c r="Z128" s="66"/>
      <c r="AA128" s="29">
        <v>4</v>
      </c>
      <c r="AB128" s="66"/>
      <c r="AC128" s="29">
        <v>1</v>
      </c>
      <c r="AD128" s="66"/>
      <c r="AE128" s="30">
        <v>292</v>
      </c>
      <c r="AF128" s="79">
        <f t="shared" si="2"/>
        <v>6.8775466943024706E-3</v>
      </c>
      <c r="AG128" s="32">
        <f t="shared" si="3"/>
        <v>21</v>
      </c>
      <c r="AH128" s="33"/>
      <c r="AI128" s="33"/>
      <c r="AJ128" s="33"/>
      <c r="AK128" s="33"/>
      <c r="AL128" s="33"/>
      <c r="AM128" s="33"/>
      <c r="AN128" s="33"/>
      <c r="AO128" s="34"/>
      <c r="AP128" s="34"/>
      <c r="AQ128" s="34"/>
      <c r="AR128" s="34"/>
      <c r="AS128" s="34"/>
      <c r="AT128" s="34"/>
      <c r="AU128" s="34"/>
    </row>
    <row r="129" spans="1:47" x14ac:dyDescent="0.2">
      <c r="A129" s="25" t="s">
        <v>257</v>
      </c>
      <c r="B129" s="26" t="s">
        <v>18</v>
      </c>
      <c r="C129" s="27" t="s">
        <v>19</v>
      </c>
      <c r="D129" s="28" t="s">
        <v>258</v>
      </c>
      <c r="E129" s="28" t="str">
        <f>VLOOKUP(D129,Sheet2!A$1:B$353,2,FALSE)</f>
        <v>Other Urban</v>
      </c>
      <c r="F129" s="29">
        <v>14454</v>
      </c>
      <c r="G129" s="29">
        <v>11936</v>
      </c>
      <c r="H129" s="29">
        <v>7357</v>
      </c>
      <c r="I129" s="29">
        <v>5522</v>
      </c>
      <c r="J129" s="29">
        <v>2169</v>
      </c>
      <c r="K129" s="29">
        <v>781</v>
      </c>
      <c r="L129" s="29">
        <v>181</v>
      </c>
      <c r="M129" s="29">
        <v>43</v>
      </c>
      <c r="N129" s="30">
        <v>42443</v>
      </c>
      <c r="O129" s="31">
        <v>287</v>
      </c>
      <c r="P129" s="66"/>
      <c r="Q129" s="29">
        <v>159</v>
      </c>
      <c r="R129" s="66"/>
      <c r="S129" s="29">
        <v>81</v>
      </c>
      <c r="T129" s="66"/>
      <c r="U129" s="29">
        <v>62</v>
      </c>
      <c r="V129" s="66"/>
      <c r="W129" s="29">
        <v>17</v>
      </c>
      <c r="X129" s="66"/>
      <c r="Y129" s="29">
        <v>7</v>
      </c>
      <c r="Z129" s="66"/>
      <c r="AA129" s="29">
        <v>2</v>
      </c>
      <c r="AB129" s="66"/>
      <c r="AC129" s="29">
        <v>0</v>
      </c>
      <c r="AD129" s="66"/>
      <c r="AE129" s="30">
        <v>615</v>
      </c>
      <c r="AF129" s="79">
        <f t="shared" si="2"/>
        <v>1.4490021911740453E-2</v>
      </c>
      <c r="AG129" s="32">
        <f t="shared" si="3"/>
        <v>9</v>
      </c>
      <c r="AH129" s="33"/>
      <c r="AI129" s="33"/>
      <c r="AJ129" s="33"/>
      <c r="AK129" s="33"/>
      <c r="AL129" s="33"/>
      <c r="AM129" s="33"/>
      <c r="AN129" s="33"/>
      <c r="AO129" s="34"/>
      <c r="AP129" s="34"/>
      <c r="AQ129" s="34"/>
      <c r="AR129" s="34"/>
      <c r="AS129" s="34"/>
      <c r="AT129" s="34"/>
      <c r="AU129" s="34"/>
    </row>
    <row r="130" spans="1:47" x14ac:dyDescent="0.2">
      <c r="A130" s="25" t="s">
        <v>259</v>
      </c>
      <c r="B130" s="26" t="s">
        <v>18</v>
      </c>
      <c r="C130" s="27" t="s">
        <v>19</v>
      </c>
      <c r="D130" s="28" t="s">
        <v>260</v>
      </c>
      <c r="E130" s="28" t="str">
        <f>VLOOKUP(D130,Sheet2!A$1:B$353,2,FALSE)</f>
        <v>Large Urban</v>
      </c>
      <c r="F130" s="29">
        <v>8181</v>
      </c>
      <c r="G130" s="29">
        <v>13824</v>
      </c>
      <c r="H130" s="29">
        <v>12315</v>
      </c>
      <c r="I130" s="29">
        <v>9665</v>
      </c>
      <c r="J130" s="29">
        <v>5453</v>
      </c>
      <c r="K130" s="29">
        <v>2375</v>
      </c>
      <c r="L130" s="29">
        <v>929</v>
      </c>
      <c r="M130" s="29">
        <v>40</v>
      </c>
      <c r="N130" s="30">
        <v>52782</v>
      </c>
      <c r="O130" s="31">
        <v>72</v>
      </c>
      <c r="P130" s="66"/>
      <c r="Q130" s="29">
        <v>68</v>
      </c>
      <c r="R130" s="66"/>
      <c r="S130" s="29">
        <v>129</v>
      </c>
      <c r="T130" s="66"/>
      <c r="U130" s="29">
        <v>87</v>
      </c>
      <c r="V130" s="66"/>
      <c r="W130" s="29">
        <v>67</v>
      </c>
      <c r="X130" s="66"/>
      <c r="Y130" s="29">
        <v>29</v>
      </c>
      <c r="Z130" s="66"/>
      <c r="AA130" s="29">
        <v>21</v>
      </c>
      <c r="AB130" s="66"/>
      <c r="AC130" s="29">
        <v>1</v>
      </c>
      <c r="AD130" s="66"/>
      <c r="AE130" s="30">
        <v>474</v>
      </c>
      <c r="AF130" s="79">
        <f t="shared" si="2"/>
        <v>8.9803342048425591E-3</v>
      </c>
      <c r="AG130" s="32">
        <f t="shared" si="3"/>
        <v>12</v>
      </c>
      <c r="AH130" s="33"/>
      <c r="AI130" s="33"/>
      <c r="AJ130" s="33"/>
      <c r="AK130" s="33"/>
      <c r="AL130" s="33"/>
      <c r="AM130" s="33"/>
      <c r="AN130" s="33"/>
      <c r="AO130" s="34"/>
      <c r="AP130" s="34"/>
      <c r="AQ130" s="34"/>
      <c r="AR130" s="34"/>
      <c r="AS130" s="34"/>
      <c r="AT130" s="34"/>
      <c r="AU130" s="34"/>
    </row>
    <row r="131" spans="1:47" x14ac:dyDescent="0.2">
      <c r="A131" s="25" t="s">
        <v>261</v>
      </c>
      <c r="B131" s="26" t="s">
        <v>38</v>
      </c>
      <c r="C131" s="27" t="s">
        <v>39</v>
      </c>
      <c r="D131" s="28" t="s">
        <v>262</v>
      </c>
      <c r="E131" s="28" t="str">
        <f>VLOOKUP(D131,Sheet2!A$1:B$353,2,FALSE)</f>
        <v>Major Urban</v>
      </c>
      <c r="F131" s="29">
        <v>5271</v>
      </c>
      <c r="G131" s="29">
        <v>10413</v>
      </c>
      <c r="H131" s="29">
        <v>25562</v>
      </c>
      <c r="I131" s="29">
        <v>34744</v>
      </c>
      <c r="J131" s="29">
        <v>14975</v>
      </c>
      <c r="K131" s="29">
        <v>6195</v>
      </c>
      <c r="L131" s="29">
        <v>2998</v>
      </c>
      <c r="M131" s="29">
        <v>293</v>
      </c>
      <c r="N131" s="30">
        <v>100451</v>
      </c>
      <c r="O131" s="31">
        <v>37</v>
      </c>
      <c r="P131" s="66"/>
      <c r="Q131" s="29">
        <v>46</v>
      </c>
      <c r="R131" s="66"/>
      <c r="S131" s="29">
        <v>70</v>
      </c>
      <c r="T131" s="66"/>
      <c r="U131" s="29">
        <v>118</v>
      </c>
      <c r="V131" s="66"/>
      <c r="W131" s="29">
        <v>27</v>
      </c>
      <c r="X131" s="66"/>
      <c r="Y131" s="29">
        <v>12</v>
      </c>
      <c r="Z131" s="66"/>
      <c r="AA131" s="29">
        <v>8</v>
      </c>
      <c r="AB131" s="66"/>
      <c r="AC131" s="29">
        <v>3</v>
      </c>
      <c r="AD131" s="66"/>
      <c r="AE131" s="30">
        <v>321</v>
      </c>
      <c r="AF131" s="79">
        <f t="shared" si="2"/>
        <v>3.1955878985774158E-3</v>
      </c>
      <c r="AG131" s="32">
        <f t="shared" si="3"/>
        <v>54</v>
      </c>
      <c r="AH131" s="33"/>
      <c r="AI131" s="33"/>
      <c r="AJ131" s="33"/>
      <c r="AK131" s="33"/>
      <c r="AL131" s="33"/>
      <c r="AM131" s="33"/>
      <c r="AN131" s="33"/>
      <c r="AO131" s="34"/>
      <c r="AP131" s="34"/>
      <c r="AQ131" s="34"/>
      <c r="AR131" s="34"/>
      <c r="AS131" s="34"/>
      <c r="AT131" s="34"/>
      <c r="AU131" s="34"/>
    </row>
    <row r="132" spans="1:47" x14ac:dyDescent="0.2">
      <c r="A132" s="25" t="s">
        <v>263</v>
      </c>
      <c r="B132" s="26" t="s">
        <v>54</v>
      </c>
      <c r="C132" s="27" t="s">
        <v>60</v>
      </c>
      <c r="D132" s="28" t="s">
        <v>648</v>
      </c>
      <c r="E132" s="28" t="str">
        <f>VLOOKUP(D132,Sheet2!A$1:B$353,2,FALSE)</f>
        <v>Rural 50</v>
      </c>
      <c r="F132" s="29">
        <v>12689</v>
      </c>
      <c r="G132" s="29">
        <v>19211</v>
      </c>
      <c r="H132" s="29">
        <v>16178</v>
      </c>
      <c r="I132" s="29">
        <v>12906</v>
      </c>
      <c r="J132" s="29">
        <v>11173</v>
      </c>
      <c r="K132" s="29">
        <v>6492</v>
      </c>
      <c r="L132" s="29">
        <v>3457</v>
      </c>
      <c r="M132" s="29">
        <v>182</v>
      </c>
      <c r="N132" s="30">
        <v>82288</v>
      </c>
      <c r="O132" s="31">
        <v>108</v>
      </c>
      <c r="P132" s="66"/>
      <c r="Q132" s="29">
        <v>99</v>
      </c>
      <c r="R132" s="66"/>
      <c r="S132" s="29">
        <v>139</v>
      </c>
      <c r="T132" s="66"/>
      <c r="U132" s="29">
        <v>145</v>
      </c>
      <c r="V132" s="66"/>
      <c r="W132" s="29">
        <v>136</v>
      </c>
      <c r="X132" s="66"/>
      <c r="Y132" s="29">
        <v>78</v>
      </c>
      <c r="Z132" s="66"/>
      <c r="AA132" s="29">
        <v>69</v>
      </c>
      <c r="AB132" s="66"/>
      <c r="AC132" s="29">
        <v>5</v>
      </c>
      <c r="AD132" s="66"/>
      <c r="AE132" s="30">
        <v>779</v>
      </c>
      <c r="AF132" s="79">
        <f t="shared" si="2"/>
        <v>9.4667509235854558E-3</v>
      </c>
      <c r="AG132" s="32">
        <f t="shared" si="3"/>
        <v>15</v>
      </c>
      <c r="AH132" s="33"/>
      <c r="AI132" s="33"/>
      <c r="AJ132" s="33"/>
      <c r="AK132" s="33"/>
      <c r="AL132" s="33"/>
      <c r="AM132" s="33"/>
      <c r="AN132" s="33"/>
      <c r="AO132" s="34"/>
      <c r="AP132" s="34"/>
      <c r="AQ132" s="34"/>
      <c r="AR132" s="34"/>
      <c r="AS132" s="34"/>
      <c r="AT132" s="34"/>
      <c r="AU132" s="34"/>
    </row>
    <row r="133" spans="1:47" x14ac:dyDescent="0.2">
      <c r="A133" s="25" t="s">
        <v>264</v>
      </c>
      <c r="B133" s="26" t="s">
        <v>18</v>
      </c>
      <c r="C133" s="27" t="s">
        <v>10</v>
      </c>
      <c r="D133" s="28" t="s">
        <v>265</v>
      </c>
      <c r="E133" s="28" t="str">
        <f>VLOOKUP(D133,Sheet2!A$1:B$353,2,FALSE)</f>
        <v>Significant Rural</v>
      </c>
      <c r="F133" s="29">
        <v>535</v>
      </c>
      <c r="G133" s="29">
        <v>2874</v>
      </c>
      <c r="H133" s="29">
        <v>6416</v>
      </c>
      <c r="I133" s="29">
        <v>13723</v>
      </c>
      <c r="J133" s="29">
        <v>8583</v>
      </c>
      <c r="K133" s="29">
        <v>4095</v>
      </c>
      <c r="L133" s="29">
        <v>4337</v>
      </c>
      <c r="M133" s="29">
        <v>926</v>
      </c>
      <c r="N133" s="30">
        <v>41489</v>
      </c>
      <c r="O133" s="31">
        <v>5</v>
      </c>
      <c r="P133" s="66"/>
      <c r="Q133" s="29">
        <v>20</v>
      </c>
      <c r="R133" s="66"/>
      <c r="S133" s="29">
        <v>38</v>
      </c>
      <c r="T133" s="66"/>
      <c r="U133" s="29">
        <v>47</v>
      </c>
      <c r="V133" s="66"/>
      <c r="W133" s="29">
        <v>21</v>
      </c>
      <c r="X133" s="66"/>
      <c r="Y133" s="29">
        <v>24</v>
      </c>
      <c r="Z133" s="66"/>
      <c r="AA133" s="29">
        <v>12</v>
      </c>
      <c r="AB133" s="66"/>
      <c r="AC133" s="29">
        <v>6</v>
      </c>
      <c r="AD133" s="66"/>
      <c r="AE133" s="30">
        <v>173</v>
      </c>
      <c r="AF133" s="79">
        <f t="shared" si="2"/>
        <v>4.1697799416712863E-3</v>
      </c>
      <c r="AG133" s="32">
        <f t="shared" si="3"/>
        <v>35</v>
      </c>
      <c r="AH133" s="33"/>
      <c r="AI133" s="33"/>
      <c r="AJ133" s="33"/>
      <c r="AK133" s="33"/>
      <c r="AL133" s="33"/>
      <c r="AM133" s="33"/>
      <c r="AN133" s="33"/>
      <c r="AO133" s="34"/>
      <c r="AP133" s="34"/>
      <c r="AQ133" s="34"/>
      <c r="AR133" s="34"/>
      <c r="AS133" s="34"/>
      <c r="AT133" s="34"/>
      <c r="AU133" s="34"/>
    </row>
    <row r="134" spans="1:47" x14ac:dyDescent="0.2">
      <c r="A134" s="25" t="s">
        <v>266</v>
      </c>
      <c r="B134" s="26" t="s">
        <v>18</v>
      </c>
      <c r="C134" s="27" t="s">
        <v>25</v>
      </c>
      <c r="D134" s="28" t="s">
        <v>267</v>
      </c>
      <c r="E134" s="28" t="str">
        <f>VLOOKUP(D134,Sheet2!A$1:B$353,2,FALSE)</f>
        <v>Rural 50</v>
      </c>
      <c r="F134" s="29">
        <v>8394</v>
      </c>
      <c r="G134" s="29">
        <v>12598</v>
      </c>
      <c r="H134" s="29">
        <v>8630</v>
      </c>
      <c r="I134" s="29">
        <v>4648</v>
      </c>
      <c r="J134" s="29">
        <v>3593</v>
      </c>
      <c r="K134" s="29">
        <v>2041</v>
      </c>
      <c r="L134" s="29">
        <v>828</v>
      </c>
      <c r="M134" s="29">
        <v>47</v>
      </c>
      <c r="N134" s="30">
        <v>40779</v>
      </c>
      <c r="O134" s="31">
        <v>70</v>
      </c>
      <c r="P134" s="66"/>
      <c r="Q134" s="29">
        <v>101</v>
      </c>
      <c r="R134" s="66"/>
      <c r="S134" s="29">
        <v>81</v>
      </c>
      <c r="T134" s="66"/>
      <c r="U134" s="29">
        <v>50</v>
      </c>
      <c r="V134" s="66"/>
      <c r="W134" s="29">
        <v>30</v>
      </c>
      <c r="X134" s="66"/>
      <c r="Y134" s="29">
        <v>18</v>
      </c>
      <c r="Z134" s="66"/>
      <c r="AA134" s="29">
        <v>6</v>
      </c>
      <c r="AB134" s="66"/>
      <c r="AC134" s="29">
        <v>0</v>
      </c>
      <c r="AD134" s="66"/>
      <c r="AE134" s="30">
        <v>356</v>
      </c>
      <c r="AF134" s="79">
        <f t="shared" si="2"/>
        <v>8.7299835699747412E-3</v>
      </c>
      <c r="AG134" s="32">
        <f t="shared" si="3"/>
        <v>17</v>
      </c>
      <c r="AH134" s="33"/>
      <c r="AI134" s="33"/>
      <c r="AJ134" s="33"/>
      <c r="AK134" s="33"/>
      <c r="AL134" s="33"/>
      <c r="AM134" s="33"/>
      <c r="AN134" s="33"/>
      <c r="AO134" s="34"/>
      <c r="AP134" s="34"/>
      <c r="AQ134" s="34"/>
      <c r="AR134" s="34"/>
      <c r="AS134" s="34"/>
      <c r="AT134" s="34"/>
      <c r="AU134" s="34"/>
    </row>
    <row r="135" spans="1:47" x14ac:dyDescent="0.2">
      <c r="A135" s="25" t="s">
        <v>268</v>
      </c>
      <c r="B135" s="26" t="s">
        <v>38</v>
      </c>
      <c r="C135" s="27" t="s">
        <v>39</v>
      </c>
      <c r="D135" s="28" t="s">
        <v>269</v>
      </c>
      <c r="E135" s="28" t="str">
        <f>VLOOKUP(D135,Sheet2!A$1:B$353,2,FALSE)</f>
        <v>Major Urban</v>
      </c>
      <c r="F135" s="29">
        <v>870</v>
      </c>
      <c r="G135" s="29">
        <v>5650</v>
      </c>
      <c r="H135" s="29">
        <v>22652</v>
      </c>
      <c r="I135" s="29">
        <v>44715</v>
      </c>
      <c r="J135" s="29">
        <v>17925</v>
      </c>
      <c r="K135" s="29">
        <v>9590</v>
      </c>
      <c r="L135" s="29">
        <v>4864</v>
      </c>
      <c r="M135" s="29">
        <v>406</v>
      </c>
      <c r="N135" s="30">
        <v>106672</v>
      </c>
      <c r="O135" s="31">
        <v>40</v>
      </c>
      <c r="P135" s="66"/>
      <c r="Q135" s="29">
        <v>100</v>
      </c>
      <c r="R135" s="66"/>
      <c r="S135" s="29">
        <v>324</v>
      </c>
      <c r="T135" s="66"/>
      <c r="U135" s="29">
        <v>343</v>
      </c>
      <c r="V135" s="66"/>
      <c r="W135" s="29">
        <v>121</v>
      </c>
      <c r="X135" s="66"/>
      <c r="Y135" s="29">
        <v>57</v>
      </c>
      <c r="Z135" s="66"/>
      <c r="AA135" s="29">
        <v>26</v>
      </c>
      <c r="AB135" s="66"/>
      <c r="AC135" s="29">
        <v>3</v>
      </c>
      <c r="AD135" s="66"/>
      <c r="AE135" s="30">
        <v>1014</v>
      </c>
      <c r="AF135" s="79">
        <f t="shared" ref="AF135:AF198" si="4">AE135/N135</f>
        <v>9.5057747112644361E-3</v>
      </c>
      <c r="AG135" s="32">
        <f t="shared" ref="AG135:AG198" si="5">1+SUMPRODUCT((E$6:E$331=E135)*(AF$6:AF$331&gt;AF135))</f>
        <v>22</v>
      </c>
      <c r="AH135" s="33"/>
      <c r="AI135" s="33"/>
      <c r="AJ135" s="33"/>
      <c r="AK135" s="33"/>
      <c r="AL135" s="33"/>
      <c r="AM135" s="33"/>
      <c r="AN135" s="33"/>
      <c r="AO135" s="34"/>
      <c r="AP135" s="34"/>
      <c r="AQ135" s="34"/>
      <c r="AR135" s="34"/>
      <c r="AS135" s="34"/>
      <c r="AT135" s="34"/>
      <c r="AU135" s="34"/>
    </row>
    <row r="136" spans="1:47" x14ac:dyDescent="0.2">
      <c r="A136" s="25" t="s">
        <v>270</v>
      </c>
      <c r="B136" s="26" t="s">
        <v>18</v>
      </c>
      <c r="C136" s="27" t="s">
        <v>25</v>
      </c>
      <c r="D136" s="28" t="s">
        <v>649</v>
      </c>
      <c r="E136" s="28" t="str">
        <f>VLOOKUP(D136,Sheet2!A$1:B$353,2,FALSE)</f>
        <v>Significant Rural</v>
      </c>
      <c r="F136" s="29">
        <v>8203</v>
      </c>
      <c r="G136" s="29">
        <v>14774</v>
      </c>
      <c r="H136" s="29">
        <v>10408</v>
      </c>
      <c r="I136" s="29">
        <v>6803</v>
      </c>
      <c r="J136" s="29">
        <v>3793</v>
      </c>
      <c r="K136" s="29">
        <v>1944</v>
      </c>
      <c r="L136" s="29">
        <v>959</v>
      </c>
      <c r="M136" s="29">
        <v>63</v>
      </c>
      <c r="N136" s="30">
        <v>46947</v>
      </c>
      <c r="O136" s="31">
        <v>56</v>
      </c>
      <c r="P136" s="66"/>
      <c r="Q136" s="29">
        <v>59</v>
      </c>
      <c r="R136" s="66"/>
      <c r="S136" s="29">
        <v>29</v>
      </c>
      <c r="T136" s="66"/>
      <c r="U136" s="29">
        <v>23</v>
      </c>
      <c r="V136" s="66"/>
      <c r="W136" s="29">
        <v>14</v>
      </c>
      <c r="X136" s="66"/>
      <c r="Y136" s="29">
        <v>5</v>
      </c>
      <c r="Z136" s="66"/>
      <c r="AA136" s="29">
        <v>4</v>
      </c>
      <c r="AB136" s="66"/>
      <c r="AC136" s="29">
        <v>1</v>
      </c>
      <c r="AD136" s="66"/>
      <c r="AE136" s="30">
        <v>191</v>
      </c>
      <c r="AF136" s="79">
        <f t="shared" si="4"/>
        <v>4.0684175772679829E-3</v>
      </c>
      <c r="AG136" s="32">
        <f t="shared" si="5"/>
        <v>38</v>
      </c>
      <c r="AH136" s="33"/>
      <c r="AI136" s="33"/>
      <c r="AJ136" s="33"/>
      <c r="AK136" s="33"/>
      <c r="AL136" s="33"/>
      <c r="AM136" s="33"/>
      <c r="AN136" s="33"/>
      <c r="AO136" s="34"/>
      <c r="AP136" s="34"/>
      <c r="AQ136" s="34"/>
      <c r="AR136" s="34"/>
      <c r="AS136" s="34"/>
      <c r="AT136" s="34"/>
      <c r="AU136" s="34"/>
    </row>
    <row r="137" spans="1:47" x14ac:dyDescent="0.2">
      <c r="A137" s="25" t="s">
        <v>271</v>
      </c>
      <c r="B137" s="26" t="s">
        <v>18</v>
      </c>
      <c r="C137" s="27" t="s">
        <v>19</v>
      </c>
      <c r="D137" s="28" t="s">
        <v>272</v>
      </c>
      <c r="E137" s="28" t="str">
        <f>VLOOKUP(D137,Sheet2!A$1:B$353,2,FALSE)</f>
        <v>Rural 50</v>
      </c>
      <c r="F137" s="29">
        <v>2213</v>
      </c>
      <c r="G137" s="29">
        <v>5459</v>
      </c>
      <c r="H137" s="29">
        <v>11528</v>
      </c>
      <c r="I137" s="29">
        <v>12141</v>
      </c>
      <c r="J137" s="29">
        <v>10078</v>
      </c>
      <c r="K137" s="29">
        <v>7517</v>
      </c>
      <c r="L137" s="29">
        <v>6944</v>
      </c>
      <c r="M137" s="29">
        <v>758</v>
      </c>
      <c r="N137" s="30">
        <v>56638</v>
      </c>
      <c r="O137" s="31">
        <v>34</v>
      </c>
      <c r="P137" s="66"/>
      <c r="Q137" s="29">
        <v>45</v>
      </c>
      <c r="R137" s="66"/>
      <c r="S137" s="29">
        <v>72</v>
      </c>
      <c r="T137" s="66"/>
      <c r="U137" s="29">
        <v>55</v>
      </c>
      <c r="V137" s="66"/>
      <c r="W137" s="29">
        <v>77</v>
      </c>
      <c r="X137" s="66"/>
      <c r="Y137" s="29">
        <v>47</v>
      </c>
      <c r="Z137" s="66"/>
      <c r="AA137" s="29">
        <v>76</v>
      </c>
      <c r="AB137" s="66"/>
      <c r="AC137" s="29">
        <v>27</v>
      </c>
      <c r="AD137" s="66"/>
      <c r="AE137" s="30">
        <v>433</v>
      </c>
      <c r="AF137" s="79">
        <f t="shared" si="4"/>
        <v>7.6450439634167871E-3</v>
      </c>
      <c r="AG137" s="32">
        <f t="shared" si="5"/>
        <v>21</v>
      </c>
      <c r="AH137" s="33"/>
      <c r="AI137" s="33"/>
      <c r="AJ137" s="33"/>
      <c r="AK137" s="33"/>
      <c r="AL137" s="33"/>
      <c r="AM137" s="33"/>
      <c r="AN137" s="33"/>
      <c r="AO137" s="34"/>
      <c r="AP137" s="34"/>
      <c r="AQ137" s="34"/>
      <c r="AR137" s="34"/>
      <c r="AS137" s="34"/>
      <c r="AT137" s="34"/>
      <c r="AU137" s="34"/>
    </row>
    <row r="138" spans="1:47" x14ac:dyDescent="0.2">
      <c r="A138" s="25" t="s">
        <v>273</v>
      </c>
      <c r="B138" s="26" t="s">
        <v>38</v>
      </c>
      <c r="C138" s="27" t="s">
        <v>39</v>
      </c>
      <c r="D138" s="28" t="s">
        <v>274</v>
      </c>
      <c r="E138" s="28" t="str">
        <f>VLOOKUP(D138,Sheet2!A$1:B$353,2,FALSE)</f>
        <v>Major Urban</v>
      </c>
      <c r="F138" s="29">
        <v>1803</v>
      </c>
      <c r="G138" s="29">
        <v>8613</v>
      </c>
      <c r="H138" s="29">
        <v>25223</v>
      </c>
      <c r="I138" s="29">
        <v>37064</v>
      </c>
      <c r="J138" s="29">
        <v>14501</v>
      </c>
      <c r="K138" s="29">
        <v>5512</v>
      </c>
      <c r="L138" s="29">
        <v>3783</v>
      </c>
      <c r="M138" s="29">
        <v>833</v>
      </c>
      <c r="N138" s="30">
        <v>97332</v>
      </c>
      <c r="O138" s="31">
        <v>43</v>
      </c>
      <c r="P138" s="66"/>
      <c r="Q138" s="29">
        <v>107</v>
      </c>
      <c r="R138" s="66"/>
      <c r="S138" s="29">
        <v>339</v>
      </c>
      <c r="T138" s="66"/>
      <c r="U138" s="29">
        <v>399</v>
      </c>
      <c r="V138" s="66"/>
      <c r="W138" s="29">
        <v>221</v>
      </c>
      <c r="X138" s="66"/>
      <c r="Y138" s="29">
        <v>94</v>
      </c>
      <c r="Z138" s="66"/>
      <c r="AA138" s="29">
        <v>51</v>
      </c>
      <c r="AB138" s="66"/>
      <c r="AC138" s="29">
        <v>5</v>
      </c>
      <c r="AD138" s="66"/>
      <c r="AE138" s="30">
        <v>1259</v>
      </c>
      <c r="AF138" s="79">
        <f t="shared" si="4"/>
        <v>1.293510870011918E-2</v>
      </c>
      <c r="AG138" s="32">
        <f t="shared" si="5"/>
        <v>13</v>
      </c>
      <c r="AH138" s="33"/>
      <c r="AI138" s="33"/>
      <c r="AJ138" s="33"/>
      <c r="AK138" s="33"/>
      <c r="AL138" s="33"/>
      <c r="AM138" s="33"/>
      <c r="AN138" s="33"/>
      <c r="AO138" s="34"/>
      <c r="AP138" s="34"/>
      <c r="AQ138" s="34"/>
      <c r="AR138" s="34"/>
      <c r="AS138" s="34"/>
      <c r="AT138" s="34"/>
      <c r="AU138" s="34"/>
    </row>
    <row r="139" spans="1:47" x14ac:dyDescent="0.2">
      <c r="A139" s="25" t="s">
        <v>275</v>
      </c>
      <c r="B139" s="26" t="s">
        <v>18</v>
      </c>
      <c r="C139" s="27" t="s">
        <v>10</v>
      </c>
      <c r="D139" s="28" t="s">
        <v>650</v>
      </c>
      <c r="E139" s="28" t="str">
        <f>VLOOKUP(D139,Sheet2!A$1:B$353,2,FALSE)</f>
        <v>Rural 80</v>
      </c>
      <c r="F139" s="29">
        <v>11365</v>
      </c>
      <c r="G139" s="29">
        <v>19199</v>
      </c>
      <c r="H139" s="29">
        <v>17390</v>
      </c>
      <c r="I139" s="29">
        <v>11424</v>
      </c>
      <c r="J139" s="29">
        <v>8499</v>
      </c>
      <c r="K139" s="29">
        <v>3519</v>
      </c>
      <c r="L139" s="29">
        <v>1669</v>
      </c>
      <c r="M139" s="29">
        <v>151</v>
      </c>
      <c r="N139" s="30">
        <v>73216</v>
      </c>
      <c r="O139" s="31">
        <v>51</v>
      </c>
      <c r="P139" s="66"/>
      <c r="Q139" s="29">
        <v>87</v>
      </c>
      <c r="R139" s="66"/>
      <c r="S139" s="29">
        <v>62</v>
      </c>
      <c r="T139" s="66"/>
      <c r="U139" s="29">
        <v>35</v>
      </c>
      <c r="V139" s="66"/>
      <c r="W139" s="29">
        <v>30</v>
      </c>
      <c r="X139" s="66"/>
      <c r="Y139" s="29">
        <v>10</v>
      </c>
      <c r="Z139" s="66"/>
      <c r="AA139" s="29">
        <v>8</v>
      </c>
      <c r="AB139" s="66"/>
      <c r="AC139" s="29">
        <v>1</v>
      </c>
      <c r="AD139" s="66"/>
      <c r="AE139" s="30">
        <v>284</v>
      </c>
      <c r="AF139" s="79">
        <f t="shared" si="4"/>
        <v>3.8789335664335665E-3</v>
      </c>
      <c r="AG139" s="32">
        <f t="shared" si="5"/>
        <v>51</v>
      </c>
      <c r="AH139" s="33"/>
      <c r="AI139" s="33"/>
      <c r="AJ139" s="33"/>
      <c r="AK139" s="33"/>
      <c r="AL139" s="33"/>
      <c r="AM139" s="33"/>
      <c r="AN139" s="33"/>
      <c r="AO139" s="34"/>
      <c r="AP139" s="34"/>
      <c r="AQ139" s="34"/>
      <c r="AR139" s="34"/>
      <c r="AS139" s="34"/>
      <c r="AT139" s="34"/>
      <c r="AU139" s="34"/>
    </row>
    <row r="140" spans="1:47" x14ac:dyDescent="0.2">
      <c r="A140" s="25" t="s">
        <v>276</v>
      </c>
      <c r="B140" s="26" t="s">
        <v>18</v>
      </c>
      <c r="C140" s="27" t="s">
        <v>22</v>
      </c>
      <c r="D140" s="28" t="s">
        <v>277</v>
      </c>
      <c r="E140" s="28" t="str">
        <f>VLOOKUP(D140,Sheet2!A$1:B$353,2,FALSE)</f>
        <v>Other Urban</v>
      </c>
      <c r="F140" s="29">
        <v>21644</v>
      </c>
      <c r="G140" s="29">
        <v>5359</v>
      </c>
      <c r="H140" s="29">
        <v>5461</v>
      </c>
      <c r="I140" s="29">
        <v>2701</v>
      </c>
      <c r="J140" s="29">
        <v>876</v>
      </c>
      <c r="K140" s="29">
        <v>269</v>
      </c>
      <c r="L140" s="29">
        <v>165</v>
      </c>
      <c r="M140" s="29">
        <v>15</v>
      </c>
      <c r="N140" s="30">
        <v>36490</v>
      </c>
      <c r="O140" s="31">
        <v>18</v>
      </c>
      <c r="P140" s="66"/>
      <c r="Q140" s="29">
        <v>1</v>
      </c>
      <c r="R140" s="66"/>
      <c r="S140" s="29">
        <v>3</v>
      </c>
      <c r="T140" s="66"/>
      <c r="U140" s="29">
        <v>2</v>
      </c>
      <c r="V140" s="66"/>
      <c r="W140" s="29">
        <v>0</v>
      </c>
      <c r="X140" s="66"/>
      <c r="Y140" s="29">
        <v>0</v>
      </c>
      <c r="Z140" s="66"/>
      <c r="AA140" s="29">
        <v>1</v>
      </c>
      <c r="AB140" s="66"/>
      <c r="AC140" s="29">
        <v>0</v>
      </c>
      <c r="AD140" s="66"/>
      <c r="AE140" s="30">
        <v>25</v>
      </c>
      <c r="AF140" s="79">
        <f t="shared" si="4"/>
        <v>6.8511921074266918E-4</v>
      </c>
      <c r="AG140" s="32">
        <f t="shared" si="5"/>
        <v>58</v>
      </c>
      <c r="AH140" s="33"/>
      <c r="AI140" s="33"/>
      <c r="AJ140" s="33"/>
      <c r="AK140" s="33"/>
      <c r="AL140" s="33"/>
      <c r="AM140" s="33"/>
      <c r="AN140" s="33"/>
      <c r="AO140" s="34"/>
      <c r="AP140" s="34"/>
      <c r="AQ140" s="34"/>
      <c r="AR140" s="34"/>
      <c r="AS140" s="34"/>
      <c r="AT140" s="34"/>
      <c r="AU140" s="34"/>
    </row>
    <row r="141" spans="1:47" x14ac:dyDescent="0.2">
      <c r="A141" s="25" t="s">
        <v>278</v>
      </c>
      <c r="B141" s="26" t="s">
        <v>18</v>
      </c>
      <c r="C141" s="27" t="s">
        <v>10</v>
      </c>
      <c r="D141" s="28" t="s">
        <v>279</v>
      </c>
      <c r="E141" s="28" t="str">
        <f>VLOOKUP(D141,Sheet2!A$1:B$353,2,FALSE)</f>
        <v>Other Urban</v>
      </c>
      <c r="F141" s="29">
        <v>18524</v>
      </c>
      <c r="G141" s="29">
        <v>22176</v>
      </c>
      <c r="H141" s="29">
        <v>10960</v>
      </c>
      <c r="I141" s="29">
        <v>4184</v>
      </c>
      <c r="J141" s="29">
        <v>2164</v>
      </c>
      <c r="K141" s="29">
        <v>880</v>
      </c>
      <c r="L141" s="29">
        <v>341</v>
      </c>
      <c r="M141" s="29">
        <v>15</v>
      </c>
      <c r="N141" s="30">
        <v>59244</v>
      </c>
      <c r="O141" s="31">
        <v>115</v>
      </c>
      <c r="P141" s="66"/>
      <c r="Q141" s="29">
        <v>131</v>
      </c>
      <c r="R141" s="66"/>
      <c r="S141" s="29">
        <v>50</v>
      </c>
      <c r="T141" s="66"/>
      <c r="U141" s="29">
        <v>39</v>
      </c>
      <c r="V141" s="66"/>
      <c r="W141" s="29">
        <v>14</v>
      </c>
      <c r="X141" s="66"/>
      <c r="Y141" s="29">
        <v>6</v>
      </c>
      <c r="Z141" s="66"/>
      <c r="AA141" s="29">
        <v>7</v>
      </c>
      <c r="AB141" s="66"/>
      <c r="AC141" s="29">
        <v>0</v>
      </c>
      <c r="AD141" s="66"/>
      <c r="AE141" s="30">
        <v>362</v>
      </c>
      <c r="AF141" s="79">
        <f t="shared" si="4"/>
        <v>6.1103234082776313E-3</v>
      </c>
      <c r="AG141" s="32">
        <f t="shared" si="5"/>
        <v>26</v>
      </c>
      <c r="AH141" s="33"/>
      <c r="AI141" s="33"/>
      <c r="AJ141" s="33"/>
      <c r="AK141" s="33"/>
      <c r="AL141" s="33"/>
      <c r="AM141" s="33"/>
      <c r="AN141" s="33"/>
      <c r="AO141" s="34"/>
      <c r="AP141" s="34"/>
      <c r="AQ141" s="34"/>
      <c r="AR141" s="34"/>
      <c r="AS141" s="34"/>
      <c r="AT141" s="34"/>
      <c r="AU141" s="34"/>
    </row>
    <row r="142" spans="1:47" x14ac:dyDescent="0.2">
      <c r="A142" s="25" t="s">
        <v>280</v>
      </c>
      <c r="B142" s="26" t="s">
        <v>54</v>
      </c>
      <c r="C142" s="27" t="s">
        <v>19</v>
      </c>
      <c r="D142" s="28" t="s">
        <v>651</v>
      </c>
      <c r="E142" s="28" t="str">
        <f>VLOOKUP(D142,Sheet2!A$1:B$353,2,FALSE)</f>
        <v>Rural 80</v>
      </c>
      <c r="F142" s="29">
        <v>9863</v>
      </c>
      <c r="G142" s="29">
        <v>17570</v>
      </c>
      <c r="H142" s="29">
        <v>16640</v>
      </c>
      <c r="I142" s="29">
        <v>12997</v>
      </c>
      <c r="J142" s="29">
        <v>6918</v>
      </c>
      <c r="K142" s="29">
        <v>3076</v>
      </c>
      <c r="L142" s="29">
        <v>1466</v>
      </c>
      <c r="M142" s="29">
        <v>152</v>
      </c>
      <c r="N142" s="30">
        <v>68682</v>
      </c>
      <c r="O142" s="31">
        <v>660</v>
      </c>
      <c r="P142" s="66"/>
      <c r="Q142" s="29">
        <v>667</v>
      </c>
      <c r="R142" s="66"/>
      <c r="S142" s="29">
        <v>673</v>
      </c>
      <c r="T142" s="66"/>
      <c r="U142" s="29">
        <v>666</v>
      </c>
      <c r="V142" s="66"/>
      <c r="W142" s="29">
        <v>505</v>
      </c>
      <c r="X142" s="66"/>
      <c r="Y142" s="29">
        <v>302</v>
      </c>
      <c r="Z142" s="66"/>
      <c r="AA142" s="29">
        <v>202</v>
      </c>
      <c r="AB142" s="66"/>
      <c r="AC142" s="29">
        <v>21</v>
      </c>
      <c r="AD142" s="66"/>
      <c r="AE142" s="30">
        <v>3696</v>
      </c>
      <c r="AF142" s="79">
        <f t="shared" si="4"/>
        <v>5.3813226172796366E-2</v>
      </c>
      <c r="AG142" s="32">
        <f t="shared" si="5"/>
        <v>8</v>
      </c>
      <c r="AH142" s="33"/>
      <c r="AI142" s="33"/>
      <c r="AJ142" s="33"/>
      <c r="AK142" s="33"/>
      <c r="AL142" s="33"/>
      <c r="AM142" s="33"/>
      <c r="AN142" s="33"/>
      <c r="AO142" s="34"/>
      <c r="AP142" s="34"/>
      <c r="AQ142" s="34"/>
      <c r="AR142" s="34"/>
      <c r="AS142" s="34"/>
      <c r="AT142" s="34"/>
      <c r="AU142" s="34"/>
    </row>
    <row r="143" spans="1:47" x14ac:dyDescent="0.2">
      <c r="A143" s="25" t="s">
        <v>281</v>
      </c>
      <c r="B143" s="26" t="s">
        <v>54</v>
      </c>
      <c r="C143" s="27" t="s">
        <v>55</v>
      </c>
      <c r="D143" s="28" t="s">
        <v>282</v>
      </c>
      <c r="E143" s="28" t="str">
        <f>VLOOKUP(D143,Sheet2!A$1:B$353,2,FALSE)</f>
        <v>Rural 80</v>
      </c>
      <c r="F143" s="29">
        <v>14</v>
      </c>
      <c r="G143" s="29">
        <v>34</v>
      </c>
      <c r="H143" s="29">
        <v>88</v>
      </c>
      <c r="I143" s="29">
        <v>252</v>
      </c>
      <c r="J143" s="29">
        <v>337</v>
      </c>
      <c r="K143" s="29">
        <v>303</v>
      </c>
      <c r="L143" s="29">
        <v>148</v>
      </c>
      <c r="M143" s="29">
        <v>9</v>
      </c>
      <c r="N143" s="30">
        <v>1185</v>
      </c>
      <c r="O143" s="31">
        <v>1</v>
      </c>
      <c r="P143" s="66"/>
      <c r="Q143" s="29">
        <v>6</v>
      </c>
      <c r="R143" s="66"/>
      <c r="S143" s="29">
        <v>9</v>
      </c>
      <c r="T143" s="66"/>
      <c r="U143" s="29">
        <v>40</v>
      </c>
      <c r="V143" s="66"/>
      <c r="W143" s="29">
        <v>44</v>
      </c>
      <c r="X143" s="66"/>
      <c r="Y143" s="29">
        <v>60</v>
      </c>
      <c r="Z143" s="66"/>
      <c r="AA143" s="29">
        <v>32</v>
      </c>
      <c r="AB143" s="66"/>
      <c r="AC143" s="29">
        <v>1</v>
      </c>
      <c r="AD143" s="66"/>
      <c r="AE143" s="30">
        <v>193</v>
      </c>
      <c r="AF143" s="79">
        <f t="shared" si="4"/>
        <v>0.16286919831223629</v>
      </c>
      <c r="AG143" s="32">
        <f t="shared" si="5"/>
        <v>1</v>
      </c>
      <c r="AH143" s="33"/>
      <c r="AI143" s="33"/>
      <c r="AJ143" s="33"/>
      <c r="AK143" s="33"/>
      <c r="AL143" s="33"/>
      <c r="AM143" s="33"/>
      <c r="AN143" s="33"/>
      <c r="AO143" s="34"/>
      <c r="AP143" s="34"/>
      <c r="AQ143" s="34"/>
      <c r="AR143" s="34"/>
      <c r="AS143" s="34"/>
      <c r="AT143" s="34"/>
      <c r="AU143" s="34"/>
    </row>
    <row r="144" spans="1:47" x14ac:dyDescent="0.2">
      <c r="A144" s="25" t="s">
        <v>283</v>
      </c>
      <c r="B144" s="26" t="s">
        <v>107</v>
      </c>
      <c r="C144" s="27" t="s">
        <v>39</v>
      </c>
      <c r="D144" s="28" t="s">
        <v>284</v>
      </c>
      <c r="E144" s="28" t="str">
        <f>VLOOKUP(D144,Sheet2!A$1:B$353,2,FALSE)</f>
        <v>Major Urban</v>
      </c>
      <c r="F144" s="29">
        <v>3497</v>
      </c>
      <c r="G144" s="29">
        <v>5936</v>
      </c>
      <c r="H144" s="29">
        <v>29065</v>
      </c>
      <c r="I144" s="29">
        <v>31012</v>
      </c>
      <c r="J144" s="29">
        <v>16266</v>
      </c>
      <c r="K144" s="29">
        <v>8333</v>
      </c>
      <c r="L144" s="29">
        <v>6585</v>
      </c>
      <c r="M144" s="29">
        <v>867</v>
      </c>
      <c r="N144" s="30">
        <v>101561</v>
      </c>
      <c r="O144" s="31">
        <v>33</v>
      </c>
      <c r="P144" s="66"/>
      <c r="Q144" s="29">
        <v>57</v>
      </c>
      <c r="R144" s="66"/>
      <c r="S144" s="29">
        <v>264</v>
      </c>
      <c r="T144" s="66"/>
      <c r="U144" s="29">
        <v>414</v>
      </c>
      <c r="V144" s="66"/>
      <c r="W144" s="29">
        <v>391</v>
      </c>
      <c r="X144" s="66"/>
      <c r="Y144" s="29">
        <v>200</v>
      </c>
      <c r="Z144" s="66"/>
      <c r="AA144" s="29">
        <v>93</v>
      </c>
      <c r="AB144" s="66"/>
      <c r="AC144" s="29">
        <v>19</v>
      </c>
      <c r="AD144" s="66"/>
      <c r="AE144" s="30">
        <v>1471</v>
      </c>
      <c r="AF144" s="79">
        <f t="shared" si="4"/>
        <v>1.4483906223845768E-2</v>
      </c>
      <c r="AG144" s="32">
        <f t="shared" si="5"/>
        <v>10</v>
      </c>
      <c r="AH144" s="33"/>
      <c r="AI144" s="33"/>
      <c r="AJ144" s="33"/>
      <c r="AK144" s="33"/>
      <c r="AL144" s="33"/>
      <c r="AM144" s="33"/>
      <c r="AN144" s="33"/>
      <c r="AO144" s="34"/>
      <c r="AP144" s="34"/>
      <c r="AQ144" s="34"/>
      <c r="AR144" s="34"/>
      <c r="AS144" s="34"/>
      <c r="AT144" s="34"/>
      <c r="AU144" s="34"/>
    </row>
    <row r="145" spans="1:47" x14ac:dyDescent="0.2">
      <c r="A145" s="25" t="s">
        <v>285</v>
      </c>
      <c r="B145" s="26" t="s">
        <v>107</v>
      </c>
      <c r="C145" s="27" t="s">
        <v>39</v>
      </c>
      <c r="D145" s="28" t="s">
        <v>652</v>
      </c>
      <c r="E145" s="28" t="str">
        <f>VLOOKUP(D145,Sheet2!A$1:B$353,2,FALSE)</f>
        <v>Major Urban</v>
      </c>
      <c r="F145" s="29">
        <v>1776</v>
      </c>
      <c r="G145" s="29">
        <v>3604</v>
      </c>
      <c r="H145" s="29">
        <v>9265</v>
      </c>
      <c r="I145" s="29">
        <v>13630</v>
      </c>
      <c r="J145" s="29">
        <v>13235</v>
      </c>
      <c r="K145" s="29">
        <v>11825</v>
      </c>
      <c r="L145" s="29">
        <v>19511</v>
      </c>
      <c r="M145" s="29">
        <v>14563</v>
      </c>
      <c r="N145" s="30">
        <v>87409</v>
      </c>
      <c r="O145" s="31">
        <v>140</v>
      </c>
      <c r="P145" s="66"/>
      <c r="Q145" s="29">
        <v>105</v>
      </c>
      <c r="R145" s="66"/>
      <c r="S145" s="29">
        <v>490</v>
      </c>
      <c r="T145" s="66"/>
      <c r="U145" s="29">
        <v>807</v>
      </c>
      <c r="V145" s="66"/>
      <c r="W145" s="29">
        <v>1077</v>
      </c>
      <c r="X145" s="66"/>
      <c r="Y145" s="29">
        <v>1111</v>
      </c>
      <c r="Z145" s="66"/>
      <c r="AA145" s="29">
        <v>2279</v>
      </c>
      <c r="AB145" s="66"/>
      <c r="AC145" s="29">
        <v>1465</v>
      </c>
      <c r="AD145" s="66"/>
      <c r="AE145" s="30">
        <v>7474</v>
      </c>
      <c r="AF145" s="79">
        <f t="shared" si="4"/>
        <v>8.5506069169078699E-2</v>
      </c>
      <c r="AG145" s="32">
        <f t="shared" si="5"/>
        <v>2</v>
      </c>
      <c r="AH145" s="33"/>
      <c r="AI145" s="33"/>
      <c r="AJ145" s="33"/>
      <c r="AK145" s="33"/>
      <c r="AL145" s="33"/>
      <c r="AM145" s="33"/>
      <c r="AN145" s="33"/>
      <c r="AO145" s="34"/>
      <c r="AP145" s="34"/>
      <c r="AQ145" s="34"/>
      <c r="AR145" s="34"/>
      <c r="AS145" s="34"/>
      <c r="AT145" s="34"/>
      <c r="AU145" s="34"/>
    </row>
    <row r="146" spans="1:47" x14ac:dyDescent="0.2">
      <c r="A146" s="25" t="s">
        <v>286</v>
      </c>
      <c r="B146" s="26" t="s">
        <v>18</v>
      </c>
      <c r="C146" s="27" t="s">
        <v>25</v>
      </c>
      <c r="D146" s="28" t="s">
        <v>287</v>
      </c>
      <c r="E146" s="28" t="str">
        <f>VLOOKUP(D146,Sheet2!A$1:B$353,2,FALSE)</f>
        <v>Significant Rural</v>
      </c>
      <c r="F146" s="29">
        <v>13042</v>
      </c>
      <c r="G146" s="29">
        <v>11549</v>
      </c>
      <c r="H146" s="29">
        <v>7904</v>
      </c>
      <c r="I146" s="29">
        <v>4649</v>
      </c>
      <c r="J146" s="29">
        <v>2813</v>
      </c>
      <c r="K146" s="29">
        <v>1254</v>
      </c>
      <c r="L146" s="29">
        <v>641</v>
      </c>
      <c r="M146" s="29">
        <v>53</v>
      </c>
      <c r="N146" s="30">
        <v>41905</v>
      </c>
      <c r="O146" s="31">
        <v>62</v>
      </c>
      <c r="P146" s="66"/>
      <c r="Q146" s="29">
        <v>40</v>
      </c>
      <c r="R146" s="66"/>
      <c r="S146" s="29">
        <v>25</v>
      </c>
      <c r="T146" s="66"/>
      <c r="U146" s="29">
        <v>7</v>
      </c>
      <c r="V146" s="66"/>
      <c r="W146" s="29">
        <v>8</v>
      </c>
      <c r="X146" s="66"/>
      <c r="Y146" s="29">
        <v>4</v>
      </c>
      <c r="Z146" s="66"/>
      <c r="AA146" s="29">
        <v>5</v>
      </c>
      <c r="AB146" s="66"/>
      <c r="AC146" s="29">
        <v>1</v>
      </c>
      <c r="AD146" s="66"/>
      <c r="AE146" s="30">
        <v>152</v>
      </c>
      <c r="AF146" s="79">
        <f t="shared" si="4"/>
        <v>3.6272521178856939E-3</v>
      </c>
      <c r="AG146" s="32">
        <f t="shared" si="5"/>
        <v>39</v>
      </c>
      <c r="AH146" s="33"/>
      <c r="AI146" s="33"/>
      <c r="AJ146" s="33"/>
      <c r="AK146" s="33"/>
      <c r="AL146" s="33"/>
      <c r="AM146" s="33"/>
      <c r="AN146" s="33"/>
      <c r="AO146" s="34"/>
      <c r="AP146" s="34"/>
      <c r="AQ146" s="34"/>
      <c r="AR146" s="34"/>
      <c r="AS146" s="34"/>
      <c r="AT146" s="34"/>
      <c r="AU146" s="34"/>
    </row>
    <row r="147" spans="1:47" x14ac:dyDescent="0.2">
      <c r="A147" s="25" t="s">
        <v>288</v>
      </c>
      <c r="B147" s="26" t="s">
        <v>18</v>
      </c>
      <c r="C147" s="27" t="s">
        <v>10</v>
      </c>
      <c r="D147" s="28" t="s">
        <v>653</v>
      </c>
      <c r="E147" s="28" t="str">
        <f>VLOOKUP(D147,Sheet2!A$1:B$353,2,FALSE)</f>
        <v>Rural 50</v>
      </c>
      <c r="F147" s="29">
        <v>23728</v>
      </c>
      <c r="G147" s="29">
        <v>16918</v>
      </c>
      <c r="H147" s="29">
        <v>13091</v>
      </c>
      <c r="I147" s="29">
        <v>8996</v>
      </c>
      <c r="J147" s="29">
        <v>4561</v>
      </c>
      <c r="K147" s="29">
        <v>2313</v>
      </c>
      <c r="L147" s="29">
        <v>1004</v>
      </c>
      <c r="M147" s="29">
        <v>104</v>
      </c>
      <c r="N147" s="30">
        <v>70715</v>
      </c>
      <c r="O147" s="31">
        <v>667</v>
      </c>
      <c r="P147" s="66"/>
      <c r="Q147" s="29">
        <v>707</v>
      </c>
      <c r="R147" s="66"/>
      <c r="S147" s="29">
        <v>736</v>
      </c>
      <c r="T147" s="66"/>
      <c r="U147" s="29">
        <v>406</v>
      </c>
      <c r="V147" s="66"/>
      <c r="W147" s="29">
        <v>288</v>
      </c>
      <c r="X147" s="66"/>
      <c r="Y147" s="29">
        <v>242</v>
      </c>
      <c r="Z147" s="66"/>
      <c r="AA147" s="29">
        <v>146</v>
      </c>
      <c r="AB147" s="66"/>
      <c r="AC147" s="29">
        <v>19</v>
      </c>
      <c r="AD147" s="66"/>
      <c r="AE147" s="30">
        <v>3211</v>
      </c>
      <c r="AF147" s="79">
        <f t="shared" si="4"/>
        <v>4.5407622145230857E-2</v>
      </c>
      <c r="AG147" s="32">
        <f t="shared" si="5"/>
        <v>1</v>
      </c>
      <c r="AH147" s="33"/>
      <c r="AI147" s="33"/>
      <c r="AJ147" s="33"/>
      <c r="AK147" s="33"/>
      <c r="AL147" s="33"/>
      <c r="AM147" s="33"/>
      <c r="AN147" s="33"/>
      <c r="AO147" s="34"/>
      <c r="AP147" s="34"/>
      <c r="AQ147" s="34"/>
      <c r="AR147" s="34"/>
      <c r="AS147" s="34"/>
      <c r="AT147" s="34"/>
      <c r="AU147" s="34"/>
    </row>
    <row r="148" spans="1:47" x14ac:dyDescent="0.2">
      <c r="A148" s="25" t="s">
        <v>289</v>
      </c>
      <c r="B148" s="26" t="s">
        <v>54</v>
      </c>
      <c r="C148" s="27" t="s">
        <v>44</v>
      </c>
      <c r="D148" s="28" t="s">
        <v>654</v>
      </c>
      <c r="E148" s="28" t="str">
        <f>VLOOKUP(D148,Sheet2!A$1:B$353,2,FALSE)</f>
        <v>Large Urban</v>
      </c>
      <c r="F148" s="29">
        <v>81249</v>
      </c>
      <c r="G148" s="29">
        <v>21628</v>
      </c>
      <c r="H148" s="29">
        <v>9473</v>
      </c>
      <c r="I148" s="29">
        <v>3660</v>
      </c>
      <c r="J148" s="29">
        <v>1092</v>
      </c>
      <c r="K148" s="29">
        <v>283</v>
      </c>
      <c r="L148" s="29">
        <v>65</v>
      </c>
      <c r="M148" s="29">
        <v>36</v>
      </c>
      <c r="N148" s="30">
        <v>117486</v>
      </c>
      <c r="O148" s="31">
        <v>176</v>
      </c>
      <c r="P148" s="66"/>
      <c r="Q148" s="29">
        <v>75</v>
      </c>
      <c r="R148" s="66"/>
      <c r="S148" s="29">
        <v>31</v>
      </c>
      <c r="T148" s="66"/>
      <c r="U148" s="29">
        <v>12</v>
      </c>
      <c r="V148" s="66"/>
      <c r="W148" s="29">
        <v>5</v>
      </c>
      <c r="X148" s="66"/>
      <c r="Y148" s="29">
        <v>4</v>
      </c>
      <c r="Z148" s="66"/>
      <c r="AA148" s="29">
        <v>0</v>
      </c>
      <c r="AB148" s="66"/>
      <c r="AC148" s="29">
        <v>0</v>
      </c>
      <c r="AD148" s="66"/>
      <c r="AE148" s="30">
        <v>303</v>
      </c>
      <c r="AF148" s="79">
        <f t="shared" si="4"/>
        <v>2.5790306930187426E-3</v>
      </c>
      <c r="AG148" s="32">
        <f t="shared" si="5"/>
        <v>32</v>
      </c>
      <c r="AH148" s="33"/>
      <c r="AI148" s="33"/>
      <c r="AJ148" s="33"/>
      <c r="AK148" s="33"/>
      <c r="AL148" s="33"/>
      <c r="AM148" s="33"/>
      <c r="AN148" s="33"/>
      <c r="AO148" s="34"/>
      <c r="AP148" s="34"/>
      <c r="AQ148" s="34"/>
      <c r="AR148" s="34"/>
      <c r="AS148" s="34"/>
      <c r="AT148" s="34"/>
      <c r="AU148" s="34"/>
    </row>
    <row r="149" spans="1:47" x14ac:dyDescent="0.2">
      <c r="A149" s="25" t="s">
        <v>290</v>
      </c>
      <c r="B149" s="26" t="s">
        <v>38</v>
      </c>
      <c r="C149" s="27" t="s">
        <v>39</v>
      </c>
      <c r="D149" s="28" t="s">
        <v>291</v>
      </c>
      <c r="E149" s="28" t="str">
        <f>VLOOKUP(D149,Sheet2!A$1:B$353,2,FALSE)</f>
        <v>Major Urban</v>
      </c>
      <c r="F149" s="29">
        <v>485</v>
      </c>
      <c r="G149" s="29">
        <v>2908</v>
      </c>
      <c r="H149" s="29">
        <v>14499</v>
      </c>
      <c r="I149" s="29">
        <v>19784</v>
      </c>
      <c r="J149" s="29">
        <v>14408</v>
      </c>
      <c r="K149" s="29">
        <v>7878</v>
      </c>
      <c r="L149" s="29">
        <v>3973</v>
      </c>
      <c r="M149" s="29">
        <v>918</v>
      </c>
      <c r="N149" s="30">
        <v>64853</v>
      </c>
      <c r="O149" s="31">
        <v>29</v>
      </c>
      <c r="P149" s="66"/>
      <c r="Q149" s="29">
        <v>46</v>
      </c>
      <c r="R149" s="66"/>
      <c r="S149" s="29">
        <v>231</v>
      </c>
      <c r="T149" s="66"/>
      <c r="U149" s="29">
        <v>217</v>
      </c>
      <c r="V149" s="66"/>
      <c r="W149" s="29">
        <v>149</v>
      </c>
      <c r="X149" s="66"/>
      <c r="Y149" s="29">
        <v>68</v>
      </c>
      <c r="Z149" s="66"/>
      <c r="AA149" s="29">
        <v>35</v>
      </c>
      <c r="AB149" s="66"/>
      <c r="AC149" s="29">
        <v>21</v>
      </c>
      <c r="AD149" s="66"/>
      <c r="AE149" s="30">
        <v>796</v>
      </c>
      <c r="AF149" s="79">
        <f t="shared" si="4"/>
        <v>1.2273911769694539E-2</v>
      </c>
      <c r="AG149" s="32">
        <f t="shared" si="5"/>
        <v>14</v>
      </c>
      <c r="AH149" s="33"/>
      <c r="AI149" s="33"/>
      <c r="AJ149" s="33"/>
      <c r="AK149" s="33"/>
      <c r="AL149" s="33"/>
      <c r="AM149" s="33"/>
      <c r="AN149" s="33"/>
      <c r="AO149" s="34"/>
      <c r="AP149" s="34"/>
      <c r="AQ149" s="34"/>
      <c r="AR149" s="34"/>
      <c r="AS149" s="34"/>
      <c r="AT149" s="34"/>
      <c r="AU149" s="34"/>
    </row>
    <row r="150" spans="1:47" x14ac:dyDescent="0.2">
      <c r="A150" s="25" t="s">
        <v>292</v>
      </c>
      <c r="B150" s="26" t="s">
        <v>43</v>
      </c>
      <c r="C150" s="27" t="s">
        <v>44</v>
      </c>
      <c r="D150" s="28" t="s">
        <v>293</v>
      </c>
      <c r="E150" s="28" t="str">
        <f>VLOOKUP(D150,Sheet2!A$1:B$353,2,FALSE)</f>
        <v>Major Urban</v>
      </c>
      <c r="F150" s="29">
        <v>82124</v>
      </c>
      <c r="G150" s="29">
        <v>33498</v>
      </c>
      <c r="H150" s="29">
        <v>30901</v>
      </c>
      <c r="I150" s="29">
        <v>15969</v>
      </c>
      <c r="J150" s="29">
        <v>10850</v>
      </c>
      <c r="K150" s="29">
        <v>4777</v>
      </c>
      <c r="L150" s="29">
        <v>1980</v>
      </c>
      <c r="M150" s="29">
        <v>141</v>
      </c>
      <c r="N150" s="30">
        <v>180240</v>
      </c>
      <c r="O150" s="31">
        <v>541</v>
      </c>
      <c r="P150" s="66"/>
      <c r="Q150" s="29">
        <v>235</v>
      </c>
      <c r="R150" s="66"/>
      <c r="S150" s="29">
        <v>137</v>
      </c>
      <c r="T150" s="66"/>
      <c r="U150" s="29">
        <v>55</v>
      </c>
      <c r="V150" s="66"/>
      <c r="W150" s="29">
        <v>40</v>
      </c>
      <c r="X150" s="66"/>
      <c r="Y150" s="29">
        <v>24</v>
      </c>
      <c r="Z150" s="66"/>
      <c r="AA150" s="29">
        <v>10</v>
      </c>
      <c r="AB150" s="66"/>
      <c r="AC150" s="29">
        <v>1</v>
      </c>
      <c r="AD150" s="66"/>
      <c r="AE150" s="30">
        <v>1043</v>
      </c>
      <c r="AF150" s="79">
        <f t="shared" si="4"/>
        <v>5.7867288060363961E-3</v>
      </c>
      <c r="AG150" s="32">
        <f t="shared" si="5"/>
        <v>40</v>
      </c>
      <c r="AH150" s="33"/>
      <c r="AI150" s="33"/>
      <c r="AJ150" s="33"/>
      <c r="AK150" s="33"/>
      <c r="AL150" s="33"/>
      <c r="AM150" s="33"/>
      <c r="AN150" s="33"/>
      <c r="AO150" s="34"/>
      <c r="AP150" s="34"/>
      <c r="AQ150" s="34"/>
      <c r="AR150" s="34"/>
      <c r="AS150" s="34"/>
      <c r="AT150" s="34"/>
      <c r="AU150" s="34"/>
    </row>
    <row r="151" spans="1:47" x14ac:dyDescent="0.2">
      <c r="A151" s="25" t="s">
        <v>294</v>
      </c>
      <c r="B151" s="26" t="s">
        <v>43</v>
      </c>
      <c r="C151" s="27" t="s">
        <v>22</v>
      </c>
      <c r="D151" s="28" t="s">
        <v>295</v>
      </c>
      <c r="E151" s="28" t="str">
        <f>VLOOKUP(D151,Sheet2!A$1:B$353,2,FALSE)</f>
        <v>Major Urban</v>
      </c>
      <c r="F151" s="29">
        <v>36958</v>
      </c>
      <c r="G151" s="29">
        <v>13194</v>
      </c>
      <c r="H151" s="29">
        <v>8849</v>
      </c>
      <c r="I151" s="29">
        <v>3891</v>
      </c>
      <c r="J151" s="29">
        <v>1519</v>
      </c>
      <c r="K151" s="29">
        <v>257</v>
      </c>
      <c r="L151" s="29">
        <v>126</v>
      </c>
      <c r="M151" s="29">
        <v>18</v>
      </c>
      <c r="N151" s="30">
        <v>64812</v>
      </c>
      <c r="O151" s="31">
        <v>11</v>
      </c>
      <c r="P151" s="66"/>
      <c r="Q151" s="29">
        <v>3</v>
      </c>
      <c r="R151" s="66"/>
      <c r="S151" s="29">
        <v>7</v>
      </c>
      <c r="T151" s="66"/>
      <c r="U151" s="29">
        <v>3</v>
      </c>
      <c r="V151" s="66"/>
      <c r="W151" s="29">
        <v>1</v>
      </c>
      <c r="X151" s="66"/>
      <c r="Y151" s="29">
        <v>0</v>
      </c>
      <c r="Z151" s="66"/>
      <c r="AA151" s="29">
        <v>0</v>
      </c>
      <c r="AB151" s="66"/>
      <c r="AC151" s="29">
        <v>0</v>
      </c>
      <c r="AD151" s="66"/>
      <c r="AE151" s="30">
        <v>25</v>
      </c>
      <c r="AF151" s="79">
        <f t="shared" si="4"/>
        <v>3.8573103746219838E-4</v>
      </c>
      <c r="AG151" s="32">
        <f t="shared" si="5"/>
        <v>67</v>
      </c>
      <c r="AH151" s="33"/>
      <c r="AI151" s="33"/>
      <c r="AJ151" s="33"/>
      <c r="AK151" s="33"/>
      <c r="AL151" s="33"/>
      <c r="AM151" s="33"/>
      <c r="AN151" s="33"/>
      <c r="AO151" s="34"/>
      <c r="AP151" s="34"/>
      <c r="AQ151" s="34"/>
      <c r="AR151" s="34"/>
      <c r="AS151" s="34"/>
      <c r="AT151" s="34"/>
      <c r="AU151" s="34"/>
    </row>
    <row r="152" spans="1:47" x14ac:dyDescent="0.2">
      <c r="A152" s="25" t="s">
        <v>296</v>
      </c>
      <c r="B152" s="26" t="s">
        <v>107</v>
      </c>
      <c r="C152" s="27" t="s">
        <v>39</v>
      </c>
      <c r="D152" s="28" t="s">
        <v>297</v>
      </c>
      <c r="E152" s="28" t="str">
        <f>VLOOKUP(D152,Sheet2!A$1:B$353,2,FALSE)</f>
        <v>Major Urban</v>
      </c>
      <c r="F152" s="29">
        <v>4754</v>
      </c>
      <c r="G152" s="29">
        <v>32396</v>
      </c>
      <c r="H152" s="29">
        <v>39310</v>
      </c>
      <c r="I152" s="29">
        <v>29063</v>
      </c>
      <c r="J152" s="29">
        <v>13812</v>
      </c>
      <c r="K152" s="29">
        <v>8792</v>
      </c>
      <c r="L152" s="29">
        <v>5260</v>
      </c>
      <c r="M152" s="29">
        <v>628</v>
      </c>
      <c r="N152" s="30">
        <v>134015</v>
      </c>
      <c r="O152" s="31">
        <v>21</v>
      </c>
      <c r="P152" s="66"/>
      <c r="Q152" s="29">
        <v>101</v>
      </c>
      <c r="R152" s="66"/>
      <c r="S152" s="29">
        <v>222</v>
      </c>
      <c r="T152" s="66"/>
      <c r="U152" s="29">
        <v>174</v>
      </c>
      <c r="V152" s="66"/>
      <c r="W152" s="29">
        <v>131</v>
      </c>
      <c r="X152" s="66"/>
      <c r="Y152" s="29">
        <v>112</v>
      </c>
      <c r="Z152" s="66"/>
      <c r="AA152" s="29">
        <v>141</v>
      </c>
      <c r="AB152" s="66"/>
      <c r="AC152" s="29">
        <v>36</v>
      </c>
      <c r="AD152" s="66"/>
      <c r="AE152" s="30">
        <v>938</v>
      </c>
      <c r="AF152" s="79">
        <f t="shared" si="4"/>
        <v>6.9992165056150428E-3</v>
      </c>
      <c r="AG152" s="32">
        <f t="shared" si="5"/>
        <v>28</v>
      </c>
      <c r="AH152" s="33"/>
      <c r="AI152" s="33"/>
      <c r="AJ152" s="33"/>
      <c r="AK152" s="33"/>
      <c r="AL152" s="33"/>
      <c r="AM152" s="33"/>
      <c r="AN152" s="33"/>
      <c r="AO152" s="34"/>
      <c r="AP152" s="34"/>
      <c r="AQ152" s="34"/>
      <c r="AR152" s="34"/>
      <c r="AS152" s="34"/>
      <c r="AT152" s="34"/>
      <c r="AU152" s="34"/>
    </row>
    <row r="153" spans="1:47" x14ac:dyDescent="0.2">
      <c r="A153" s="25" t="s">
        <v>298</v>
      </c>
      <c r="B153" s="26" t="s">
        <v>18</v>
      </c>
      <c r="C153" s="27" t="s">
        <v>22</v>
      </c>
      <c r="D153" s="28" t="s">
        <v>299</v>
      </c>
      <c r="E153" s="28" t="str">
        <f>VLOOKUP(D153,Sheet2!A$1:B$353,2,FALSE)</f>
        <v>Significant Rural</v>
      </c>
      <c r="F153" s="29">
        <v>21864</v>
      </c>
      <c r="G153" s="29">
        <v>15713</v>
      </c>
      <c r="H153" s="29">
        <v>11756</v>
      </c>
      <c r="I153" s="29">
        <v>6073</v>
      </c>
      <c r="J153" s="29">
        <v>3739</v>
      </c>
      <c r="K153" s="29">
        <v>1863</v>
      </c>
      <c r="L153" s="29">
        <v>830</v>
      </c>
      <c r="M153" s="29">
        <v>73</v>
      </c>
      <c r="N153" s="30">
        <v>61911</v>
      </c>
      <c r="O153" s="31">
        <v>225</v>
      </c>
      <c r="P153" s="66"/>
      <c r="Q153" s="29">
        <v>192</v>
      </c>
      <c r="R153" s="66"/>
      <c r="S153" s="29">
        <v>172</v>
      </c>
      <c r="T153" s="66"/>
      <c r="U153" s="29">
        <v>91</v>
      </c>
      <c r="V153" s="66"/>
      <c r="W153" s="29">
        <v>55</v>
      </c>
      <c r="X153" s="66"/>
      <c r="Y153" s="29">
        <v>20</v>
      </c>
      <c r="Z153" s="66"/>
      <c r="AA153" s="29">
        <v>16</v>
      </c>
      <c r="AB153" s="66"/>
      <c r="AC153" s="29">
        <v>3</v>
      </c>
      <c r="AD153" s="66"/>
      <c r="AE153" s="30">
        <v>774</v>
      </c>
      <c r="AF153" s="79">
        <f t="shared" si="4"/>
        <v>1.2501817124582062E-2</v>
      </c>
      <c r="AG153" s="32">
        <f t="shared" si="5"/>
        <v>8</v>
      </c>
      <c r="AH153" s="33"/>
      <c r="AI153" s="33"/>
      <c r="AJ153" s="33"/>
      <c r="AK153" s="33"/>
      <c r="AL153" s="33"/>
      <c r="AM153" s="33"/>
      <c r="AN153" s="33"/>
      <c r="AO153" s="34"/>
      <c r="AP153" s="34"/>
      <c r="AQ153" s="34"/>
      <c r="AR153" s="34"/>
      <c r="AS153" s="34"/>
      <c r="AT153" s="34"/>
      <c r="AU153" s="34"/>
    </row>
    <row r="154" spans="1:47" x14ac:dyDescent="0.2">
      <c r="A154" s="25" t="s">
        <v>300</v>
      </c>
      <c r="B154" s="26" t="s">
        <v>43</v>
      </c>
      <c r="C154" s="27" t="s">
        <v>44</v>
      </c>
      <c r="D154" s="28" t="s">
        <v>301</v>
      </c>
      <c r="E154" s="28" t="str">
        <f>VLOOKUP(D154,Sheet2!A$1:B$353,2,FALSE)</f>
        <v>Major Urban</v>
      </c>
      <c r="F154" s="29">
        <v>133813</v>
      </c>
      <c r="G154" s="29">
        <v>72013</v>
      </c>
      <c r="H154" s="29">
        <v>65233</v>
      </c>
      <c r="I154" s="29">
        <v>32292</v>
      </c>
      <c r="J154" s="29">
        <v>19585</v>
      </c>
      <c r="K154" s="29">
        <v>9279</v>
      </c>
      <c r="L154" s="29">
        <v>6492</v>
      </c>
      <c r="M154" s="29">
        <v>678</v>
      </c>
      <c r="N154" s="30">
        <v>339385</v>
      </c>
      <c r="O154" s="31">
        <v>651</v>
      </c>
      <c r="P154" s="66"/>
      <c r="Q154" s="29">
        <v>461</v>
      </c>
      <c r="R154" s="66"/>
      <c r="S154" s="29">
        <v>397</v>
      </c>
      <c r="T154" s="66"/>
      <c r="U154" s="29">
        <v>293</v>
      </c>
      <c r="V154" s="66"/>
      <c r="W154" s="29">
        <v>128</v>
      </c>
      <c r="X154" s="66"/>
      <c r="Y154" s="29">
        <v>51</v>
      </c>
      <c r="Z154" s="66"/>
      <c r="AA154" s="29">
        <v>40</v>
      </c>
      <c r="AB154" s="66"/>
      <c r="AC154" s="29">
        <v>6</v>
      </c>
      <c r="AD154" s="66"/>
      <c r="AE154" s="30">
        <v>2027</v>
      </c>
      <c r="AF154" s="79">
        <f t="shared" si="4"/>
        <v>5.9725680274614378E-3</v>
      </c>
      <c r="AG154" s="32">
        <f t="shared" si="5"/>
        <v>38</v>
      </c>
      <c r="AH154" s="33"/>
      <c r="AI154" s="33"/>
      <c r="AJ154" s="33"/>
      <c r="AK154" s="33"/>
      <c r="AL154" s="33"/>
      <c r="AM154" s="33"/>
      <c r="AN154" s="33"/>
      <c r="AO154" s="34"/>
      <c r="AP154" s="34"/>
      <c r="AQ154" s="34"/>
      <c r="AR154" s="34"/>
      <c r="AS154" s="34"/>
      <c r="AT154" s="34"/>
      <c r="AU154" s="34"/>
    </row>
    <row r="155" spans="1:47" x14ac:dyDescent="0.2">
      <c r="A155" s="25" t="s">
        <v>302</v>
      </c>
      <c r="B155" s="26" t="s">
        <v>54</v>
      </c>
      <c r="C155" s="27" t="s">
        <v>25</v>
      </c>
      <c r="D155" s="28" t="s">
        <v>655</v>
      </c>
      <c r="E155" s="28" t="str">
        <f>VLOOKUP(D155,Sheet2!A$1:B$353,2,FALSE)</f>
        <v>Large Urban</v>
      </c>
      <c r="F155" s="29">
        <v>76814</v>
      </c>
      <c r="G155" s="29">
        <v>25010</v>
      </c>
      <c r="H155" s="29">
        <v>15177</v>
      </c>
      <c r="I155" s="29">
        <v>6600</v>
      </c>
      <c r="J155" s="29">
        <v>3108</v>
      </c>
      <c r="K155" s="29">
        <v>1416</v>
      </c>
      <c r="L155" s="29">
        <v>604</v>
      </c>
      <c r="M155" s="29">
        <v>59</v>
      </c>
      <c r="N155" s="30">
        <v>128788</v>
      </c>
      <c r="O155" s="31">
        <v>511</v>
      </c>
      <c r="P155" s="66"/>
      <c r="Q155" s="29">
        <v>209</v>
      </c>
      <c r="R155" s="66"/>
      <c r="S155" s="29">
        <v>112</v>
      </c>
      <c r="T155" s="66"/>
      <c r="U155" s="29">
        <v>62</v>
      </c>
      <c r="V155" s="66"/>
      <c r="W155" s="29">
        <v>21</v>
      </c>
      <c r="X155" s="66"/>
      <c r="Y155" s="29">
        <v>7</v>
      </c>
      <c r="Z155" s="66"/>
      <c r="AA155" s="29">
        <v>3</v>
      </c>
      <c r="AB155" s="66"/>
      <c r="AC155" s="29">
        <v>1</v>
      </c>
      <c r="AD155" s="66"/>
      <c r="AE155" s="30">
        <v>926</v>
      </c>
      <c r="AF155" s="79">
        <f t="shared" si="4"/>
        <v>7.1901108798956429E-3</v>
      </c>
      <c r="AG155" s="32">
        <f t="shared" si="5"/>
        <v>15</v>
      </c>
      <c r="AH155" s="33"/>
      <c r="AI155" s="33"/>
      <c r="AJ155" s="33"/>
      <c r="AK155" s="33"/>
      <c r="AL155" s="33"/>
      <c r="AM155" s="33"/>
      <c r="AN155" s="33"/>
      <c r="AO155" s="34"/>
      <c r="AP155" s="34"/>
      <c r="AQ155" s="34"/>
      <c r="AR155" s="34"/>
      <c r="AS155" s="34"/>
      <c r="AT155" s="34"/>
      <c r="AU155" s="34"/>
    </row>
    <row r="156" spans="1:47" x14ac:dyDescent="0.2">
      <c r="A156" s="25" t="s">
        <v>303</v>
      </c>
      <c r="B156" s="26" t="s">
        <v>18</v>
      </c>
      <c r="C156" s="27" t="s">
        <v>19</v>
      </c>
      <c r="D156" s="28" t="s">
        <v>304</v>
      </c>
      <c r="E156" s="28" t="str">
        <f>VLOOKUP(D156,Sheet2!A$1:B$353,2,FALSE)</f>
        <v>Rural 50</v>
      </c>
      <c r="F156" s="29">
        <v>4149</v>
      </c>
      <c r="G156" s="29">
        <v>5789</v>
      </c>
      <c r="H156" s="29">
        <v>13075</v>
      </c>
      <c r="I156" s="29">
        <v>9537</v>
      </c>
      <c r="J156" s="29">
        <v>5688</v>
      </c>
      <c r="K156" s="29">
        <v>2930</v>
      </c>
      <c r="L156" s="29">
        <v>2240</v>
      </c>
      <c r="M156" s="29">
        <v>223</v>
      </c>
      <c r="N156" s="30">
        <v>43631</v>
      </c>
      <c r="O156" s="31">
        <v>46</v>
      </c>
      <c r="P156" s="66"/>
      <c r="Q156" s="29">
        <v>76</v>
      </c>
      <c r="R156" s="66"/>
      <c r="S156" s="29">
        <v>117</v>
      </c>
      <c r="T156" s="66"/>
      <c r="U156" s="29">
        <v>113</v>
      </c>
      <c r="V156" s="66"/>
      <c r="W156" s="29">
        <v>68</v>
      </c>
      <c r="X156" s="66"/>
      <c r="Y156" s="29">
        <v>31</v>
      </c>
      <c r="Z156" s="66"/>
      <c r="AA156" s="29">
        <v>26</v>
      </c>
      <c r="AB156" s="66"/>
      <c r="AC156" s="29">
        <v>6</v>
      </c>
      <c r="AD156" s="66"/>
      <c r="AE156" s="30">
        <v>483</v>
      </c>
      <c r="AF156" s="79">
        <f t="shared" si="4"/>
        <v>1.107011070110701E-2</v>
      </c>
      <c r="AG156" s="32">
        <f t="shared" si="5"/>
        <v>9</v>
      </c>
      <c r="AH156" s="33"/>
      <c r="AI156" s="33"/>
      <c r="AJ156" s="33"/>
      <c r="AK156" s="33"/>
      <c r="AL156" s="33"/>
      <c r="AM156" s="33"/>
      <c r="AN156" s="33"/>
      <c r="AO156" s="34"/>
      <c r="AP156" s="34"/>
      <c r="AQ156" s="34"/>
      <c r="AR156" s="34"/>
      <c r="AS156" s="34"/>
      <c r="AT156" s="34"/>
      <c r="AU156" s="34"/>
    </row>
    <row r="157" spans="1:47" x14ac:dyDescent="0.2">
      <c r="A157" s="25" t="s">
        <v>305</v>
      </c>
      <c r="B157" s="26" t="s">
        <v>107</v>
      </c>
      <c r="C157" s="27" t="s">
        <v>39</v>
      </c>
      <c r="D157" s="28" t="s">
        <v>306</v>
      </c>
      <c r="E157" s="28" t="str">
        <f>VLOOKUP(D157,Sheet2!A$1:B$353,2,FALSE)</f>
        <v>Major Urban</v>
      </c>
      <c r="F157" s="29">
        <v>7311</v>
      </c>
      <c r="G157" s="29">
        <v>32940</v>
      </c>
      <c r="H157" s="29">
        <v>41875</v>
      </c>
      <c r="I157" s="29">
        <v>25367</v>
      </c>
      <c r="J157" s="29">
        <v>7155</v>
      </c>
      <c r="K157" s="29">
        <v>2742</v>
      </c>
      <c r="L157" s="29">
        <v>1296</v>
      </c>
      <c r="M157" s="29">
        <v>174</v>
      </c>
      <c r="N157" s="30">
        <v>118860</v>
      </c>
      <c r="O157" s="31">
        <v>51</v>
      </c>
      <c r="P157" s="66"/>
      <c r="Q157" s="29">
        <v>200</v>
      </c>
      <c r="R157" s="66"/>
      <c r="S157" s="29">
        <v>233</v>
      </c>
      <c r="T157" s="66"/>
      <c r="U157" s="29">
        <v>98</v>
      </c>
      <c r="V157" s="66"/>
      <c r="W157" s="29">
        <v>27</v>
      </c>
      <c r="X157" s="66"/>
      <c r="Y157" s="29">
        <v>6</v>
      </c>
      <c r="Z157" s="66"/>
      <c r="AA157" s="29">
        <v>4</v>
      </c>
      <c r="AB157" s="66"/>
      <c r="AC157" s="29">
        <v>0</v>
      </c>
      <c r="AD157" s="66"/>
      <c r="AE157" s="30">
        <v>619</v>
      </c>
      <c r="AF157" s="79">
        <f t="shared" si="4"/>
        <v>5.2078075046272923E-3</v>
      </c>
      <c r="AG157" s="32">
        <f t="shared" si="5"/>
        <v>42</v>
      </c>
      <c r="AH157" s="33"/>
      <c r="AI157" s="33"/>
      <c r="AJ157" s="33"/>
      <c r="AK157" s="33"/>
      <c r="AL157" s="33"/>
      <c r="AM157" s="33"/>
      <c r="AN157" s="33"/>
      <c r="AO157" s="34"/>
      <c r="AP157" s="34"/>
      <c r="AQ157" s="34"/>
      <c r="AR157" s="34"/>
      <c r="AS157" s="34"/>
      <c r="AT157" s="34"/>
      <c r="AU157" s="34"/>
    </row>
    <row r="158" spans="1:47" x14ac:dyDescent="0.2">
      <c r="A158" s="25" t="s">
        <v>307</v>
      </c>
      <c r="B158" s="26" t="s">
        <v>18</v>
      </c>
      <c r="C158" s="27" t="s">
        <v>60</v>
      </c>
      <c r="D158" s="28" t="s">
        <v>308</v>
      </c>
      <c r="E158" s="28" t="str">
        <f>VLOOKUP(D158,Sheet2!A$1:B$353,2,FALSE)</f>
        <v>Rural 50</v>
      </c>
      <c r="F158" s="29">
        <v>5692</v>
      </c>
      <c r="G158" s="29">
        <v>10128</v>
      </c>
      <c r="H158" s="29">
        <v>10134</v>
      </c>
      <c r="I158" s="29">
        <v>6345</v>
      </c>
      <c r="J158" s="29">
        <v>4650</v>
      </c>
      <c r="K158" s="29">
        <v>3361</v>
      </c>
      <c r="L158" s="29">
        <v>2459</v>
      </c>
      <c r="M158" s="29">
        <v>388</v>
      </c>
      <c r="N158" s="30">
        <v>43157</v>
      </c>
      <c r="O158" s="31">
        <v>2</v>
      </c>
      <c r="P158" s="66"/>
      <c r="Q158" s="29">
        <v>24</v>
      </c>
      <c r="R158" s="66"/>
      <c r="S158" s="29">
        <v>18</v>
      </c>
      <c r="T158" s="66"/>
      <c r="U158" s="29">
        <v>9</v>
      </c>
      <c r="V158" s="66"/>
      <c r="W158" s="29">
        <v>7</v>
      </c>
      <c r="X158" s="66"/>
      <c r="Y158" s="29">
        <v>5</v>
      </c>
      <c r="Z158" s="66"/>
      <c r="AA158" s="29">
        <v>7</v>
      </c>
      <c r="AB158" s="66"/>
      <c r="AC158" s="29">
        <v>2</v>
      </c>
      <c r="AD158" s="66"/>
      <c r="AE158" s="30">
        <v>74</v>
      </c>
      <c r="AF158" s="79">
        <f t="shared" si="4"/>
        <v>1.7146696943717125E-3</v>
      </c>
      <c r="AG158" s="32">
        <f t="shared" si="5"/>
        <v>47</v>
      </c>
      <c r="AH158" s="33"/>
      <c r="AI158" s="33"/>
      <c r="AJ158" s="33"/>
      <c r="AK158" s="33"/>
      <c r="AL158" s="33"/>
      <c r="AM158" s="33"/>
      <c r="AN158" s="33"/>
      <c r="AO158" s="34"/>
      <c r="AP158" s="34"/>
      <c r="AQ158" s="34"/>
      <c r="AR158" s="34"/>
      <c r="AS158" s="34"/>
      <c r="AT158" s="34"/>
      <c r="AU158" s="34"/>
    </row>
    <row r="159" spans="1:47" x14ac:dyDescent="0.2">
      <c r="A159" s="25" t="s">
        <v>309</v>
      </c>
      <c r="B159" s="26" t="s">
        <v>18</v>
      </c>
      <c r="C159" s="27" t="s">
        <v>25</v>
      </c>
      <c r="D159" s="28" t="s">
        <v>310</v>
      </c>
      <c r="E159" s="28" t="str">
        <f>VLOOKUP(D159,Sheet2!A$1:B$353,2,FALSE)</f>
        <v>Other Urban</v>
      </c>
      <c r="F159" s="29">
        <v>26242</v>
      </c>
      <c r="G159" s="29">
        <v>8486</v>
      </c>
      <c r="H159" s="29">
        <v>4674</v>
      </c>
      <c r="I159" s="29">
        <v>2431</v>
      </c>
      <c r="J159" s="29">
        <v>1191</v>
      </c>
      <c r="K159" s="29">
        <v>379</v>
      </c>
      <c r="L159" s="29">
        <v>121</v>
      </c>
      <c r="M159" s="29">
        <v>51</v>
      </c>
      <c r="N159" s="30">
        <v>43575</v>
      </c>
      <c r="O159" s="31">
        <v>86</v>
      </c>
      <c r="P159" s="66"/>
      <c r="Q159" s="29">
        <v>36</v>
      </c>
      <c r="R159" s="66"/>
      <c r="S159" s="29">
        <v>25</v>
      </c>
      <c r="T159" s="66"/>
      <c r="U159" s="29">
        <v>16</v>
      </c>
      <c r="V159" s="66"/>
      <c r="W159" s="29">
        <v>8</v>
      </c>
      <c r="X159" s="66"/>
      <c r="Y159" s="29">
        <v>3</v>
      </c>
      <c r="Z159" s="66"/>
      <c r="AA159" s="29">
        <v>3</v>
      </c>
      <c r="AB159" s="66"/>
      <c r="AC159" s="29">
        <v>0</v>
      </c>
      <c r="AD159" s="66"/>
      <c r="AE159" s="30">
        <v>177</v>
      </c>
      <c r="AF159" s="79">
        <f t="shared" si="4"/>
        <v>4.0619621342512912E-3</v>
      </c>
      <c r="AG159" s="32">
        <f t="shared" si="5"/>
        <v>34</v>
      </c>
      <c r="AH159" s="33"/>
      <c r="AI159" s="33"/>
      <c r="AJ159" s="33"/>
      <c r="AK159" s="33"/>
      <c r="AL159" s="33"/>
      <c r="AM159" s="33"/>
      <c r="AN159" s="33"/>
      <c r="AO159" s="34"/>
      <c r="AP159" s="34"/>
      <c r="AQ159" s="34"/>
      <c r="AR159" s="34"/>
      <c r="AS159" s="34"/>
      <c r="AT159" s="34"/>
      <c r="AU159" s="34"/>
    </row>
    <row r="160" spans="1:47" x14ac:dyDescent="0.2">
      <c r="A160" s="25" t="s">
        <v>311</v>
      </c>
      <c r="B160" s="26" t="s">
        <v>43</v>
      </c>
      <c r="C160" s="27" t="s">
        <v>22</v>
      </c>
      <c r="D160" s="28" t="s">
        <v>312</v>
      </c>
      <c r="E160" s="28" t="str">
        <f>VLOOKUP(D160,Sheet2!A$1:B$353,2,FALSE)</f>
        <v>Major Urban</v>
      </c>
      <c r="F160" s="29">
        <v>131479</v>
      </c>
      <c r="G160" s="29">
        <v>36738</v>
      </c>
      <c r="H160" s="29">
        <v>26127</v>
      </c>
      <c r="I160" s="29">
        <v>13141</v>
      </c>
      <c r="J160" s="29">
        <v>4754</v>
      </c>
      <c r="K160" s="29">
        <v>2161</v>
      </c>
      <c r="L160" s="29">
        <v>1586</v>
      </c>
      <c r="M160" s="29">
        <v>135</v>
      </c>
      <c r="N160" s="30">
        <v>216121</v>
      </c>
      <c r="O160" s="31">
        <v>65</v>
      </c>
      <c r="P160" s="66"/>
      <c r="Q160" s="29">
        <v>47</v>
      </c>
      <c r="R160" s="66"/>
      <c r="S160" s="29">
        <v>64</v>
      </c>
      <c r="T160" s="66"/>
      <c r="U160" s="29">
        <v>39</v>
      </c>
      <c r="V160" s="66"/>
      <c r="W160" s="29">
        <v>29</v>
      </c>
      <c r="X160" s="66"/>
      <c r="Y160" s="29">
        <v>16</v>
      </c>
      <c r="Z160" s="66"/>
      <c r="AA160" s="29">
        <v>4</v>
      </c>
      <c r="AB160" s="66"/>
      <c r="AC160" s="29">
        <v>2</v>
      </c>
      <c r="AD160" s="66"/>
      <c r="AE160" s="30">
        <v>266</v>
      </c>
      <c r="AF160" s="79">
        <f t="shared" si="4"/>
        <v>1.2307920100314176E-3</v>
      </c>
      <c r="AG160" s="32">
        <f t="shared" si="5"/>
        <v>64</v>
      </c>
      <c r="AH160" s="33"/>
      <c r="AI160" s="33"/>
      <c r="AJ160" s="33"/>
      <c r="AK160" s="33"/>
      <c r="AL160" s="33"/>
      <c r="AM160" s="33"/>
      <c r="AN160" s="33"/>
      <c r="AO160" s="34"/>
      <c r="AP160" s="34"/>
      <c r="AQ160" s="34"/>
      <c r="AR160" s="34"/>
      <c r="AS160" s="34"/>
      <c r="AT160" s="34"/>
      <c r="AU160" s="34"/>
    </row>
    <row r="161" spans="1:47" x14ac:dyDescent="0.2">
      <c r="A161" s="25" t="s">
        <v>313</v>
      </c>
      <c r="B161" s="26" t="s">
        <v>54</v>
      </c>
      <c r="C161" s="27" t="s">
        <v>10</v>
      </c>
      <c r="D161" s="28" t="s">
        <v>656</v>
      </c>
      <c r="E161" s="28" t="str">
        <f>VLOOKUP(D161,Sheet2!A$1:B$353,2,FALSE)</f>
        <v>Other Urban</v>
      </c>
      <c r="F161" s="29">
        <v>16921</v>
      </c>
      <c r="G161" s="29">
        <v>26260</v>
      </c>
      <c r="H161" s="29">
        <v>22185</v>
      </c>
      <c r="I161" s="29">
        <v>7593</v>
      </c>
      <c r="J161" s="29">
        <v>3400</v>
      </c>
      <c r="K161" s="29">
        <v>1043</v>
      </c>
      <c r="L161" s="29">
        <v>259</v>
      </c>
      <c r="M161" s="29">
        <v>29</v>
      </c>
      <c r="N161" s="30">
        <v>77690</v>
      </c>
      <c r="O161" s="31">
        <v>216</v>
      </c>
      <c r="P161" s="66"/>
      <c r="Q161" s="29">
        <v>169</v>
      </c>
      <c r="R161" s="66"/>
      <c r="S161" s="29">
        <v>86</v>
      </c>
      <c r="T161" s="66"/>
      <c r="U161" s="29">
        <v>23</v>
      </c>
      <c r="V161" s="66"/>
      <c r="W161" s="29">
        <v>11</v>
      </c>
      <c r="X161" s="66"/>
      <c r="Y161" s="29">
        <v>4</v>
      </c>
      <c r="Z161" s="66"/>
      <c r="AA161" s="29">
        <v>1</v>
      </c>
      <c r="AB161" s="66"/>
      <c r="AC161" s="29">
        <v>1</v>
      </c>
      <c r="AD161" s="66"/>
      <c r="AE161" s="30">
        <v>511</v>
      </c>
      <c r="AF161" s="79">
        <f t="shared" si="4"/>
        <v>6.5774230917750032E-3</v>
      </c>
      <c r="AG161" s="32">
        <f t="shared" si="5"/>
        <v>23</v>
      </c>
      <c r="AH161" s="33"/>
      <c r="AI161" s="33"/>
      <c r="AJ161" s="33"/>
      <c r="AK161" s="33"/>
      <c r="AL161" s="33"/>
      <c r="AM161" s="33"/>
      <c r="AN161" s="33"/>
      <c r="AO161" s="34"/>
      <c r="AP161" s="34"/>
      <c r="AQ161" s="34"/>
      <c r="AR161" s="34"/>
      <c r="AS161" s="34"/>
      <c r="AT161" s="34"/>
      <c r="AU161" s="34"/>
    </row>
    <row r="162" spans="1:47" x14ac:dyDescent="0.2">
      <c r="A162" s="25" t="s">
        <v>314</v>
      </c>
      <c r="B162" s="26" t="s">
        <v>18</v>
      </c>
      <c r="C162" s="27" t="s">
        <v>19</v>
      </c>
      <c r="D162" s="28" t="s">
        <v>315</v>
      </c>
      <c r="E162" s="28" t="str">
        <f>VLOOKUP(D162,Sheet2!A$1:B$353,2,FALSE)</f>
        <v>Significant Rural</v>
      </c>
      <c r="F162" s="29">
        <v>4203</v>
      </c>
      <c r="G162" s="29">
        <v>8422</v>
      </c>
      <c r="H162" s="29">
        <v>18085</v>
      </c>
      <c r="I162" s="29">
        <v>17407</v>
      </c>
      <c r="J162" s="29">
        <v>9005</v>
      </c>
      <c r="K162" s="29">
        <v>5114</v>
      </c>
      <c r="L162" s="29">
        <v>3759</v>
      </c>
      <c r="M162" s="29">
        <v>330</v>
      </c>
      <c r="N162" s="30">
        <v>66325</v>
      </c>
      <c r="O162" s="31">
        <v>16</v>
      </c>
      <c r="P162" s="66"/>
      <c r="Q162" s="29">
        <v>27</v>
      </c>
      <c r="R162" s="66"/>
      <c r="S162" s="29">
        <v>42</v>
      </c>
      <c r="T162" s="66"/>
      <c r="U162" s="29">
        <v>42</v>
      </c>
      <c r="V162" s="66"/>
      <c r="W162" s="29">
        <v>17</v>
      </c>
      <c r="X162" s="66"/>
      <c r="Y162" s="29">
        <v>18</v>
      </c>
      <c r="Z162" s="66"/>
      <c r="AA162" s="29">
        <v>20</v>
      </c>
      <c r="AB162" s="66"/>
      <c r="AC162" s="29">
        <v>8</v>
      </c>
      <c r="AD162" s="66"/>
      <c r="AE162" s="30">
        <v>190</v>
      </c>
      <c r="AF162" s="79">
        <f t="shared" si="4"/>
        <v>2.8646814926498302E-3</v>
      </c>
      <c r="AG162" s="32">
        <f t="shared" si="5"/>
        <v>47</v>
      </c>
      <c r="AH162" s="33"/>
      <c r="AI162" s="33"/>
      <c r="AJ162" s="33"/>
      <c r="AK162" s="33"/>
      <c r="AL162" s="33"/>
      <c r="AM162" s="33"/>
      <c r="AN162" s="33"/>
      <c r="AO162" s="34"/>
      <c r="AP162" s="34"/>
      <c r="AQ162" s="34"/>
      <c r="AR162" s="34"/>
      <c r="AS162" s="34"/>
      <c r="AT162" s="34"/>
      <c r="AU162" s="34"/>
    </row>
    <row r="163" spans="1:47" x14ac:dyDescent="0.2">
      <c r="A163" s="25" t="s">
        <v>316</v>
      </c>
      <c r="B163" s="26" t="s">
        <v>18</v>
      </c>
      <c r="C163" s="27" t="s">
        <v>10</v>
      </c>
      <c r="D163" s="28" t="s">
        <v>317</v>
      </c>
      <c r="E163" s="28" t="str">
        <f>VLOOKUP(D163,Sheet2!A$1:B$353,2,FALSE)</f>
        <v>Rural 80</v>
      </c>
      <c r="F163" s="29">
        <v>2253</v>
      </c>
      <c r="G163" s="29">
        <v>3613</v>
      </c>
      <c r="H163" s="29">
        <v>7706</v>
      </c>
      <c r="I163" s="29">
        <v>5026</v>
      </c>
      <c r="J163" s="29">
        <v>4286</v>
      </c>
      <c r="K163" s="29">
        <v>2597</v>
      </c>
      <c r="L163" s="29">
        <v>1363</v>
      </c>
      <c r="M163" s="29">
        <v>154</v>
      </c>
      <c r="N163" s="30">
        <v>26998</v>
      </c>
      <c r="O163" s="31">
        <v>91</v>
      </c>
      <c r="P163" s="66"/>
      <c r="Q163" s="29">
        <v>74</v>
      </c>
      <c r="R163" s="66"/>
      <c r="S163" s="29">
        <v>73</v>
      </c>
      <c r="T163" s="66"/>
      <c r="U163" s="29">
        <v>44</v>
      </c>
      <c r="V163" s="66"/>
      <c r="W163" s="29">
        <v>32</v>
      </c>
      <c r="X163" s="66"/>
      <c r="Y163" s="29">
        <v>19</v>
      </c>
      <c r="Z163" s="66"/>
      <c r="AA163" s="29">
        <v>14</v>
      </c>
      <c r="AB163" s="66"/>
      <c r="AC163" s="29">
        <v>5</v>
      </c>
      <c r="AD163" s="66"/>
      <c r="AE163" s="30">
        <v>352</v>
      </c>
      <c r="AF163" s="79">
        <f t="shared" si="4"/>
        <v>1.3038002815023335E-2</v>
      </c>
      <c r="AG163" s="32">
        <f t="shared" si="5"/>
        <v>27</v>
      </c>
      <c r="AH163" s="33"/>
      <c r="AI163" s="33"/>
      <c r="AJ163" s="33"/>
      <c r="AK163" s="33"/>
      <c r="AL163" s="33"/>
      <c r="AM163" s="33"/>
      <c r="AN163" s="33"/>
      <c r="AO163" s="34"/>
      <c r="AP163" s="34"/>
      <c r="AQ163" s="34"/>
      <c r="AR163" s="34"/>
      <c r="AS163" s="34"/>
      <c r="AT163" s="34"/>
      <c r="AU163" s="34"/>
    </row>
    <row r="164" spans="1:47" x14ac:dyDescent="0.2">
      <c r="A164" s="25" t="s">
        <v>318</v>
      </c>
      <c r="B164" s="26" t="s">
        <v>18</v>
      </c>
      <c r="C164" s="27" t="s">
        <v>60</v>
      </c>
      <c r="D164" s="28" t="s">
        <v>657</v>
      </c>
      <c r="E164" s="28" t="str">
        <f>VLOOKUP(D164,Sheet2!A$1:B$353,2,FALSE)</f>
        <v>Rural 50</v>
      </c>
      <c r="F164" s="29">
        <v>3827</v>
      </c>
      <c r="G164" s="29">
        <v>7031</v>
      </c>
      <c r="H164" s="29">
        <v>7287</v>
      </c>
      <c r="I164" s="29">
        <v>5385</v>
      </c>
      <c r="J164" s="29">
        <v>4698</v>
      </c>
      <c r="K164" s="29">
        <v>3377</v>
      </c>
      <c r="L164" s="29">
        <v>2208</v>
      </c>
      <c r="M164" s="29">
        <v>126</v>
      </c>
      <c r="N164" s="30">
        <v>33939</v>
      </c>
      <c r="O164" s="31">
        <v>112</v>
      </c>
      <c r="P164" s="66"/>
      <c r="Q164" s="29">
        <v>87</v>
      </c>
      <c r="R164" s="66"/>
      <c r="S164" s="29">
        <v>67</v>
      </c>
      <c r="T164" s="66"/>
      <c r="U164" s="29">
        <v>45</v>
      </c>
      <c r="V164" s="66"/>
      <c r="W164" s="29">
        <v>41</v>
      </c>
      <c r="X164" s="66"/>
      <c r="Y164" s="29">
        <v>19</v>
      </c>
      <c r="Z164" s="66"/>
      <c r="AA164" s="29">
        <v>24</v>
      </c>
      <c r="AB164" s="66"/>
      <c r="AC164" s="29">
        <v>2</v>
      </c>
      <c r="AD164" s="66"/>
      <c r="AE164" s="30">
        <v>397</v>
      </c>
      <c r="AF164" s="79">
        <f t="shared" si="4"/>
        <v>1.1697457202628245E-2</v>
      </c>
      <c r="AG164" s="32">
        <f t="shared" si="5"/>
        <v>8</v>
      </c>
      <c r="AH164" s="33"/>
      <c r="AI164" s="33"/>
      <c r="AJ164" s="33"/>
      <c r="AK164" s="33"/>
      <c r="AL164" s="33"/>
      <c r="AM164" s="33"/>
      <c r="AN164" s="33"/>
      <c r="AO164" s="34"/>
      <c r="AP164" s="34"/>
      <c r="AQ164" s="34"/>
      <c r="AR164" s="34"/>
      <c r="AS164" s="34"/>
      <c r="AT164" s="34"/>
      <c r="AU164" s="34"/>
    </row>
    <row r="165" spans="1:47" x14ac:dyDescent="0.2">
      <c r="A165" s="25" t="s">
        <v>319</v>
      </c>
      <c r="B165" s="26" t="s">
        <v>43</v>
      </c>
      <c r="C165" s="27" t="s">
        <v>22</v>
      </c>
      <c r="D165" s="28" t="s">
        <v>320</v>
      </c>
      <c r="E165" s="28" t="str">
        <f>VLOOKUP(D165,Sheet2!A$1:B$353,2,FALSE)</f>
        <v>Major Urban</v>
      </c>
      <c r="F165" s="29">
        <v>130808</v>
      </c>
      <c r="G165" s="29">
        <v>36333</v>
      </c>
      <c r="H165" s="29">
        <v>30415</v>
      </c>
      <c r="I165" s="29">
        <v>14469</v>
      </c>
      <c r="J165" s="29">
        <v>5282</v>
      </c>
      <c r="K165" s="29">
        <v>1968</v>
      </c>
      <c r="L165" s="29">
        <v>771</v>
      </c>
      <c r="M165" s="29">
        <v>104</v>
      </c>
      <c r="N165" s="30">
        <v>220150</v>
      </c>
      <c r="O165" s="31">
        <v>153</v>
      </c>
      <c r="P165" s="66"/>
      <c r="Q165" s="29">
        <v>41</v>
      </c>
      <c r="R165" s="66"/>
      <c r="S165" s="29">
        <v>11</v>
      </c>
      <c r="T165" s="66"/>
      <c r="U165" s="29">
        <v>6</v>
      </c>
      <c r="V165" s="66"/>
      <c r="W165" s="29">
        <v>3</v>
      </c>
      <c r="X165" s="66"/>
      <c r="Y165" s="29">
        <v>0</v>
      </c>
      <c r="Z165" s="66"/>
      <c r="AA165" s="29">
        <v>1</v>
      </c>
      <c r="AB165" s="66"/>
      <c r="AC165" s="29">
        <v>0</v>
      </c>
      <c r="AD165" s="66"/>
      <c r="AE165" s="30">
        <v>215</v>
      </c>
      <c r="AF165" s="79">
        <f t="shared" si="4"/>
        <v>9.7660685895980008E-4</v>
      </c>
      <c r="AG165" s="32">
        <f t="shared" si="5"/>
        <v>65</v>
      </c>
      <c r="AH165" s="33"/>
      <c r="AI165" s="33"/>
      <c r="AJ165" s="33"/>
      <c r="AK165" s="33"/>
      <c r="AL165" s="33"/>
      <c r="AM165" s="33"/>
      <c r="AN165" s="33"/>
      <c r="AO165" s="34"/>
      <c r="AP165" s="34"/>
      <c r="AQ165" s="34"/>
      <c r="AR165" s="34"/>
      <c r="AS165" s="34"/>
      <c r="AT165" s="34"/>
      <c r="AU165" s="34"/>
    </row>
    <row r="166" spans="1:47" x14ac:dyDescent="0.2">
      <c r="A166" s="25" t="s">
        <v>321</v>
      </c>
      <c r="B166" s="26" t="s">
        <v>18</v>
      </c>
      <c r="C166" s="27" t="s">
        <v>25</v>
      </c>
      <c r="D166" s="28" t="s">
        <v>322</v>
      </c>
      <c r="E166" s="28" t="str">
        <f>VLOOKUP(D166,Sheet2!A$1:B$353,2,FALSE)</f>
        <v>Other Urban</v>
      </c>
      <c r="F166" s="29">
        <v>26450</v>
      </c>
      <c r="G166" s="29">
        <v>9327</v>
      </c>
      <c r="H166" s="29">
        <v>6338</v>
      </c>
      <c r="I166" s="29">
        <v>3544</v>
      </c>
      <c r="J166" s="29">
        <v>1364</v>
      </c>
      <c r="K166" s="29">
        <v>357</v>
      </c>
      <c r="L166" s="29">
        <v>178</v>
      </c>
      <c r="M166" s="29">
        <v>19</v>
      </c>
      <c r="N166" s="30">
        <v>47577</v>
      </c>
      <c r="O166" s="31">
        <v>21</v>
      </c>
      <c r="P166" s="66"/>
      <c r="Q166" s="29">
        <v>16</v>
      </c>
      <c r="R166" s="66"/>
      <c r="S166" s="29">
        <v>10</v>
      </c>
      <c r="T166" s="66"/>
      <c r="U166" s="29">
        <v>8</v>
      </c>
      <c r="V166" s="66"/>
      <c r="W166" s="29">
        <v>6</v>
      </c>
      <c r="X166" s="66"/>
      <c r="Y166" s="29">
        <v>2</v>
      </c>
      <c r="Z166" s="66"/>
      <c r="AA166" s="29">
        <v>1</v>
      </c>
      <c r="AB166" s="66"/>
      <c r="AC166" s="29">
        <v>0</v>
      </c>
      <c r="AD166" s="66"/>
      <c r="AE166" s="30">
        <v>64</v>
      </c>
      <c r="AF166" s="79">
        <f t="shared" si="4"/>
        <v>1.3451878008281313E-3</v>
      </c>
      <c r="AG166" s="32">
        <f t="shared" si="5"/>
        <v>49</v>
      </c>
      <c r="AH166" s="33"/>
      <c r="AI166" s="33"/>
      <c r="AJ166" s="33"/>
      <c r="AK166" s="33"/>
      <c r="AL166" s="33"/>
      <c r="AM166" s="33"/>
      <c r="AN166" s="33"/>
      <c r="AO166" s="34"/>
      <c r="AP166" s="34"/>
      <c r="AQ166" s="34"/>
      <c r="AR166" s="34"/>
      <c r="AS166" s="34"/>
      <c r="AT166" s="34"/>
      <c r="AU166" s="34"/>
    </row>
    <row r="167" spans="1:47" x14ac:dyDescent="0.2">
      <c r="A167" s="25" t="s">
        <v>323</v>
      </c>
      <c r="B167" s="26" t="s">
        <v>54</v>
      </c>
      <c r="C167" s="27" t="s">
        <v>19</v>
      </c>
      <c r="D167" s="28" t="s">
        <v>658</v>
      </c>
      <c r="E167" s="28" t="str">
        <f>VLOOKUP(D167,Sheet2!A$1:B$353,2,FALSE)</f>
        <v>Other Urban</v>
      </c>
      <c r="F167" s="29">
        <v>11157</v>
      </c>
      <c r="G167" s="29">
        <v>37659</v>
      </c>
      <c r="H167" s="29">
        <v>32832</v>
      </c>
      <c r="I167" s="29">
        <v>16766</v>
      </c>
      <c r="J167" s="29">
        <v>8244</v>
      </c>
      <c r="K167" s="29">
        <v>3461</v>
      </c>
      <c r="L167" s="29">
        <v>1293</v>
      </c>
      <c r="M167" s="29">
        <v>65</v>
      </c>
      <c r="N167" s="30">
        <v>111477</v>
      </c>
      <c r="O167" s="31">
        <v>138</v>
      </c>
      <c r="P167" s="66"/>
      <c r="Q167" s="29">
        <v>106</v>
      </c>
      <c r="R167" s="66"/>
      <c r="S167" s="29">
        <v>84</v>
      </c>
      <c r="T167" s="66"/>
      <c r="U167" s="29">
        <v>41</v>
      </c>
      <c r="V167" s="66"/>
      <c r="W167" s="29">
        <v>30</v>
      </c>
      <c r="X167" s="66"/>
      <c r="Y167" s="29">
        <v>10</v>
      </c>
      <c r="Z167" s="66"/>
      <c r="AA167" s="29">
        <v>1</v>
      </c>
      <c r="AB167" s="66"/>
      <c r="AC167" s="29">
        <v>1</v>
      </c>
      <c r="AD167" s="66"/>
      <c r="AE167" s="30">
        <v>411</v>
      </c>
      <c r="AF167" s="79">
        <f t="shared" si="4"/>
        <v>3.6868591727441534E-3</v>
      </c>
      <c r="AG167" s="32">
        <f t="shared" si="5"/>
        <v>37</v>
      </c>
      <c r="AH167" s="33"/>
      <c r="AI167" s="33"/>
      <c r="AJ167" s="33"/>
      <c r="AK167" s="33"/>
      <c r="AL167" s="33"/>
      <c r="AM167" s="33"/>
      <c r="AN167" s="33"/>
      <c r="AO167" s="34"/>
      <c r="AP167" s="34"/>
      <c r="AQ167" s="34"/>
      <c r="AR167" s="34"/>
      <c r="AS167" s="34"/>
      <c r="AT167" s="34"/>
      <c r="AU167" s="34"/>
    </row>
    <row r="168" spans="1:47" x14ac:dyDescent="0.2">
      <c r="A168" s="25" t="s">
        <v>324</v>
      </c>
      <c r="B168" s="26" t="s">
        <v>18</v>
      </c>
      <c r="C168" s="27" t="s">
        <v>25</v>
      </c>
      <c r="D168" s="28" t="s">
        <v>325</v>
      </c>
      <c r="E168" s="28" t="str">
        <f>VLOOKUP(D168,Sheet2!A$1:B$353,2,FALSE)</f>
        <v>Rural 80</v>
      </c>
      <c r="F168" s="29">
        <v>3485</v>
      </c>
      <c r="G168" s="29">
        <v>6950</v>
      </c>
      <c r="H168" s="29">
        <v>3732</v>
      </c>
      <c r="I168" s="29">
        <v>3411</v>
      </c>
      <c r="J168" s="29">
        <v>2304</v>
      </c>
      <c r="K168" s="29">
        <v>1350</v>
      </c>
      <c r="L168" s="29">
        <v>919</v>
      </c>
      <c r="M168" s="29">
        <v>91</v>
      </c>
      <c r="N168" s="30">
        <v>22242</v>
      </c>
      <c r="O168" s="31">
        <v>6</v>
      </c>
      <c r="P168" s="66"/>
      <c r="Q168" s="29">
        <v>20</v>
      </c>
      <c r="R168" s="66"/>
      <c r="S168" s="29">
        <v>12</v>
      </c>
      <c r="T168" s="66"/>
      <c r="U168" s="29">
        <v>9</v>
      </c>
      <c r="V168" s="66"/>
      <c r="W168" s="29">
        <v>4</v>
      </c>
      <c r="X168" s="66"/>
      <c r="Y168" s="29">
        <v>5</v>
      </c>
      <c r="Z168" s="66"/>
      <c r="AA168" s="29">
        <v>4</v>
      </c>
      <c r="AB168" s="66"/>
      <c r="AC168" s="29">
        <v>4</v>
      </c>
      <c r="AD168" s="66"/>
      <c r="AE168" s="30">
        <v>64</v>
      </c>
      <c r="AF168" s="79">
        <f t="shared" si="4"/>
        <v>2.8774390792194945E-3</v>
      </c>
      <c r="AG168" s="32">
        <f t="shared" si="5"/>
        <v>54</v>
      </c>
      <c r="AH168" s="33"/>
      <c r="AI168" s="33"/>
      <c r="AJ168" s="33"/>
      <c r="AK168" s="33"/>
      <c r="AL168" s="33"/>
      <c r="AM168" s="33"/>
      <c r="AN168" s="33"/>
      <c r="AO168" s="34"/>
      <c r="AP168" s="34"/>
      <c r="AQ168" s="34"/>
      <c r="AR168" s="34"/>
      <c r="AS168" s="34"/>
      <c r="AT168" s="34"/>
      <c r="AU168" s="34"/>
    </row>
    <row r="169" spans="1:47" x14ac:dyDescent="0.2">
      <c r="A169" s="25" t="s">
        <v>326</v>
      </c>
      <c r="B169" s="26" t="s">
        <v>18</v>
      </c>
      <c r="C169" s="27" t="s">
        <v>55</v>
      </c>
      <c r="D169" s="28" t="s">
        <v>327</v>
      </c>
      <c r="E169" s="28" t="str">
        <f>VLOOKUP(D169,Sheet2!A$1:B$353,2,FALSE)</f>
        <v>Rural 80</v>
      </c>
      <c r="F169" s="29">
        <v>6841</v>
      </c>
      <c r="G169" s="29">
        <v>12916</v>
      </c>
      <c r="H169" s="29">
        <v>11943</v>
      </c>
      <c r="I169" s="29">
        <v>7212</v>
      </c>
      <c r="J169" s="29">
        <v>5440</v>
      </c>
      <c r="K169" s="29">
        <v>3012</v>
      </c>
      <c r="L169" s="29">
        <v>1708</v>
      </c>
      <c r="M169" s="29">
        <v>125</v>
      </c>
      <c r="N169" s="30">
        <v>49197</v>
      </c>
      <c r="O169" s="31">
        <v>82</v>
      </c>
      <c r="P169" s="66"/>
      <c r="Q169" s="29">
        <v>105</v>
      </c>
      <c r="R169" s="66"/>
      <c r="S169" s="29">
        <v>102</v>
      </c>
      <c r="T169" s="66"/>
      <c r="U169" s="29">
        <v>71</v>
      </c>
      <c r="V169" s="66"/>
      <c r="W169" s="29">
        <v>61</v>
      </c>
      <c r="X169" s="66"/>
      <c r="Y169" s="29">
        <v>35</v>
      </c>
      <c r="Z169" s="66"/>
      <c r="AA169" s="29">
        <v>33</v>
      </c>
      <c r="AB169" s="66"/>
      <c r="AC169" s="29">
        <v>10</v>
      </c>
      <c r="AD169" s="66"/>
      <c r="AE169" s="30">
        <v>499</v>
      </c>
      <c r="AF169" s="79">
        <f t="shared" si="4"/>
        <v>1.0142894891964958E-2</v>
      </c>
      <c r="AG169" s="32">
        <f t="shared" si="5"/>
        <v>30</v>
      </c>
      <c r="AH169" s="33"/>
      <c r="AI169" s="33"/>
      <c r="AJ169" s="33"/>
      <c r="AK169" s="33"/>
      <c r="AL169" s="33"/>
      <c r="AM169" s="33"/>
      <c r="AN169" s="33"/>
      <c r="AO169" s="34"/>
      <c r="AP169" s="34"/>
      <c r="AQ169" s="34"/>
      <c r="AR169" s="34"/>
      <c r="AS169" s="34"/>
      <c r="AT169" s="34"/>
      <c r="AU169" s="34"/>
    </row>
    <row r="170" spans="1:47" x14ac:dyDescent="0.2">
      <c r="A170" s="25" t="s">
        <v>328</v>
      </c>
      <c r="B170" s="26" t="s">
        <v>38</v>
      </c>
      <c r="C170" s="27" t="s">
        <v>39</v>
      </c>
      <c r="D170" s="28" t="s">
        <v>329</v>
      </c>
      <c r="E170" s="28" t="str">
        <f>VLOOKUP(D170,Sheet2!A$1:B$353,2,FALSE)</f>
        <v>Major Urban</v>
      </c>
      <c r="F170" s="29">
        <v>1019</v>
      </c>
      <c r="G170" s="29">
        <v>8111</v>
      </c>
      <c r="H170" s="29">
        <v>21727</v>
      </c>
      <c r="I170" s="29">
        <v>27412</v>
      </c>
      <c r="J170" s="29">
        <v>12903</v>
      </c>
      <c r="K170" s="29">
        <v>5112</v>
      </c>
      <c r="L170" s="29">
        <v>3924</v>
      </c>
      <c r="M170" s="29">
        <v>1591</v>
      </c>
      <c r="N170" s="30">
        <v>81799</v>
      </c>
      <c r="O170" s="31">
        <v>18</v>
      </c>
      <c r="P170" s="66"/>
      <c r="Q170" s="29">
        <v>138</v>
      </c>
      <c r="R170" s="66"/>
      <c r="S170" s="29">
        <v>306</v>
      </c>
      <c r="T170" s="66"/>
      <c r="U170" s="29">
        <v>294</v>
      </c>
      <c r="V170" s="66"/>
      <c r="W170" s="29">
        <v>159</v>
      </c>
      <c r="X170" s="66"/>
      <c r="Y170" s="29">
        <v>70</v>
      </c>
      <c r="Z170" s="66"/>
      <c r="AA170" s="29">
        <v>68</v>
      </c>
      <c r="AB170" s="66"/>
      <c r="AC170" s="29">
        <v>12</v>
      </c>
      <c r="AD170" s="66"/>
      <c r="AE170" s="30">
        <v>1065</v>
      </c>
      <c r="AF170" s="79">
        <f t="shared" si="4"/>
        <v>1.3019719067470263E-2</v>
      </c>
      <c r="AG170" s="32">
        <f t="shared" si="5"/>
        <v>12</v>
      </c>
      <c r="AH170" s="33"/>
      <c r="AI170" s="33"/>
      <c r="AJ170" s="33"/>
      <c r="AK170" s="33"/>
      <c r="AL170" s="33"/>
      <c r="AM170" s="33"/>
      <c r="AN170" s="33"/>
      <c r="AO170" s="34"/>
      <c r="AP170" s="34"/>
      <c r="AQ170" s="34"/>
      <c r="AR170" s="34"/>
      <c r="AS170" s="34"/>
      <c r="AT170" s="34"/>
      <c r="AU170" s="34"/>
    </row>
    <row r="171" spans="1:47" x14ac:dyDescent="0.2">
      <c r="A171" s="25" t="s">
        <v>330</v>
      </c>
      <c r="B171" s="26" t="s">
        <v>18</v>
      </c>
      <c r="C171" s="27" t="s">
        <v>55</v>
      </c>
      <c r="D171" s="28" t="s">
        <v>331</v>
      </c>
      <c r="E171" s="28" t="str">
        <f>VLOOKUP(D171,Sheet2!A$1:B$353,2,FALSE)</f>
        <v>Rural 80</v>
      </c>
      <c r="F171" s="29">
        <v>5854</v>
      </c>
      <c r="G171" s="29">
        <v>8530</v>
      </c>
      <c r="H171" s="29">
        <v>6282</v>
      </c>
      <c r="I171" s="29">
        <v>5933</v>
      </c>
      <c r="J171" s="29">
        <v>4293</v>
      </c>
      <c r="K171" s="29">
        <v>2257</v>
      </c>
      <c r="L171" s="29">
        <v>945</v>
      </c>
      <c r="M171" s="29">
        <v>58</v>
      </c>
      <c r="N171" s="30">
        <v>34152</v>
      </c>
      <c r="O171" s="31">
        <v>23</v>
      </c>
      <c r="P171" s="66"/>
      <c r="Q171" s="29">
        <v>68</v>
      </c>
      <c r="R171" s="66"/>
      <c r="S171" s="29">
        <v>54</v>
      </c>
      <c r="T171" s="66"/>
      <c r="U171" s="29">
        <v>24</v>
      </c>
      <c r="V171" s="66"/>
      <c r="W171" s="29">
        <v>42</v>
      </c>
      <c r="X171" s="66"/>
      <c r="Y171" s="29">
        <v>34</v>
      </c>
      <c r="Z171" s="66"/>
      <c r="AA171" s="29">
        <v>16</v>
      </c>
      <c r="AB171" s="66"/>
      <c r="AC171" s="29">
        <v>5</v>
      </c>
      <c r="AD171" s="66"/>
      <c r="AE171" s="30">
        <v>266</v>
      </c>
      <c r="AF171" s="79">
        <f t="shared" si="4"/>
        <v>7.7887092996017804E-3</v>
      </c>
      <c r="AG171" s="32">
        <f t="shared" si="5"/>
        <v>38</v>
      </c>
      <c r="AH171" s="33"/>
      <c r="AI171" s="33"/>
      <c r="AJ171" s="33"/>
      <c r="AK171" s="33"/>
      <c r="AL171" s="33"/>
      <c r="AM171" s="33"/>
      <c r="AN171" s="33"/>
      <c r="AO171" s="34"/>
      <c r="AP171" s="34"/>
      <c r="AQ171" s="34"/>
      <c r="AR171" s="34"/>
      <c r="AS171" s="34"/>
      <c r="AT171" s="34"/>
      <c r="AU171" s="34"/>
    </row>
    <row r="172" spans="1:47" x14ac:dyDescent="0.2">
      <c r="A172" s="25" t="s">
        <v>332</v>
      </c>
      <c r="B172" s="26" t="s">
        <v>18</v>
      </c>
      <c r="C172" s="27" t="s">
        <v>10</v>
      </c>
      <c r="D172" s="28" t="s">
        <v>333</v>
      </c>
      <c r="E172" s="28" t="str">
        <f>VLOOKUP(D172,Sheet2!A$1:B$353,2,FALSE)</f>
        <v>Rural 80</v>
      </c>
      <c r="F172" s="29">
        <v>5224</v>
      </c>
      <c r="G172" s="29">
        <v>11477</v>
      </c>
      <c r="H172" s="29">
        <v>9200</v>
      </c>
      <c r="I172" s="29">
        <v>6778</v>
      </c>
      <c r="J172" s="29">
        <v>5035</v>
      </c>
      <c r="K172" s="29">
        <v>2701</v>
      </c>
      <c r="L172" s="29">
        <v>1554</v>
      </c>
      <c r="M172" s="29">
        <v>106</v>
      </c>
      <c r="N172" s="30">
        <v>42075</v>
      </c>
      <c r="O172" s="31">
        <v>49</v>
      </c>
      <c r="P172" s="66"/>
      <c r="Q172" s="29">
        <v>84</v>
      </c>
      <c r="R172" s="66"/>
      <c r="S172" s="29">
        <v>80</v>
      </c>
      <c r="T172" s="66"/>
      <c r="U172" s="29">
        <v>62</v>
      </c>
      <c r="V172" s="66"/>
      <c r="W172" s="29">
        <v>60</v>
      </c>
      <c r="X172" s="66"/>
      <c r="Y172" s="29">
        <v>36</v>
      </c>
      <c r="Z172" s="66"/>
      <c r="AA172" s="29">
        <v>37</v>
      </c>
      <c r="AB172" s="66"/>
      <c r="AC172" s="29">
        <v>11</v>
      </c>
      <c r="AD172" s="66"/>
      <c r="AE172" s="30">
        <v>419</v>
      </c>
      <c r="AF172" s="79">
        <f t="shared" si="4"/>
        <v>9.9584076054664294E-3</v>
      </c>
      <c r="AG172" s="32">
        <f t="shared" si="5"/>
        <v>32</v>
      </c>
      <c r="AH172" s="33"/>
      <c r="AI172" s="33"/>
      <c r="AJ172" s="33"/>
      <c r="AK172" s="33"/>
      <c r="AL172" s="33"/>
      <c r="AM172" s="33"/>
      <c r="AN172" s="33"/>
      <c r="AO172" s="34"/>
      <c r="AP172" s="34"/>
      <c r="AQ172" s="34"/>
      <c r="AR172" s="34"/>
      <c r="AS172" s="34"/>
      <c r="AT172" s="34"/>
      <c r="AU172" s="34"/>
    </row>
    <row r="173" spans="1:47" x14ac:dyDescent="0.2">
      <c r="A173" s="25" t="s">
        <v>334</v>
      </c>
      <c r="B173" s="26" t="s">
        <v>18</v>
      </c>
      <c r="C173" s="27" t="s">
        <v>19</v>
      </c>
      <c r="D173" s="28" t="s">
        <v>335</v>
      </c>
      <c r="E173" s="28" t="str">
        <f>VLOOKUP(D173,Sheet2!A$1:B$353,2,FALSE)</f>
        <v>Rural 80</v>
      </c>
      <c r="F173" s="29">
        <v>1952</v>
      </c>
      <c r="G173" s="29">
        <v>5977</v>
      </c>
      <c r="H173" s="29">
        <v>12628</v>
      </c>
      <c r="I173" s="29">
        <v>15990</v>
      </c>
      <c r="J173" s="29">
        <v>10369</v>
      </c>
      <c r="K173" s="29">
        <v>7647</v>
      </c>
      <c r="L173" s="29">
        <v>4058</v>
      </c>
      <c r="M173" s="29">
        <v>350</v>
      </c>
      <c r="N173" s="30">
        <v>58971</v>
      </c>
      <c r="O173" s="31">
        <v>42</v>
      </c>
      <c r="P173" s="66"/>
      <c r="Q173" s="29">
        <v>44</v>
      </c>
      <c r="R173" s="66"/>
      <c r="S173" s="29">
        <v>65</v>
      </c>
      <c r="T173" s="66"/>
      <c r="U173" s="29">
        <v>56</v>
      </c>
      <c r="V173" s="66"/>
      <c r="W173" s="29">
        <v>54</v>
      </c>
      <c r="X173" s="66"/>
      <c r="Y173" s="29">
        <v>28</v>
      </c>
      <c r="Z173" s="66"/>
      <c r="AA173" s="29">
        <v>29</v>
      </c>
      <c r="AB173" s="66"/>
      <c r="AC173" s="29">
        <v>10</v>
      </c>
      <c r="AD173" s="66"/>
      <c r="AE173" s="30">
        <v>328</v>
      </c>
      <c r="AF173" s="79">
        <f t="shared" si="4"/>
        <v>5.5620559257940341E-3</v>
      </c>
      <c r="AG173" s="32">
        <f t="shared" si="5"/>
        <v>45</v>
      </c>
      <c r="AH173" s="33"/>
      <c r="AI173" s="33"/>
      <c r="AJ173" s="33"/>
      <c r="AK173" s="33"/>
      <c r="AL173" s="33"/>
      <c r="AM173" s="33"/>
      <c r="AN173" s="33"/>
      <c r="AO173" s="34"/>
      <c r="AP173" s="34"/>
      <c r="AQ173" s="34"/>
      <c r="AR173" s="34"/>
      <c r="AS173" s="34"/>
      <c r="AT173" s="34"/>
      <c r="AU173" s="34"/>
    </row>
    <row r="174" spans="1:47" x14ac:dyDescent="0.2">
      <c r="A174" s="25" t="s">
        <v>336</v>
      </c>
      <c r="B174" s="26" t="s">
        <v>54</v>
      </c>
      <c r="C174" s="27" t="s">
        <v>160</v>
      </c>
      <c r="D174" s="28" t="s">
        <v>659</v>
      </c>
      <c r="E174" s="28" t="str">
        <f>VLOOKUP(D174,Sheet2!A$1:B$353,2,FALSE)</f>
        <v>Large Urban</v>
      </c>
      <c r="F174" s="29">
        <v>32978</v>
      </c>
      <c r="G174" s="29">
        <v>9896</v>
      </c>
      <c r="H174" s="29">
        <v>10418</v>
      </c>
      <c r="I174" s="29">
        <v>4706</v>
      </c>
      <c r="J174" s="29">
        <v>1849</v>
      </c>
      <c r="K174" s="29">
        <v>636</v>
      </c>
      <c r="L174" s="29">
        <v>438</v>
      </c>
      <c r="M174" s="29">
        <v>53</v>
      </c>
      <c r="N174" s="30">
        <v>60974</v>
      </c>
      <c r="O174" s="31">
        <v>9</v>
      </c>
      <c r="P174" s="66"/>
      <c r="Q174" s="29">
        <v>4</v>
      </c>
      <c r="R174" s="66"/>
      <c r="S174" s="29">
        <v>8</v>
      </c>
      <c r="T174" s="66"/>
      <c r="U174" s="29">
        <v>0</v>
      </c>
      <c r="V174" s="66"/>
      <c r="W174" s="29">
        <v>1</v>
      </c>
      <c r="X174" s="66"/>
      <c r="Y174" s="29">
        <v>0</v>
      </c>
      <c r="Z174" s="66"/>
      <c r="AA174" s="29">
        <v>1</v>
      </c>
      <c r="AB174" s="66"/>
      <c r="AC174" s="29">
        <v>0</v>
      </c>
      <c r="AD174" s="66"/>
      <c r="AE174" s="30">
        <v>23</v>
      </c>
      <c r="AF174" s="79">
        <f t="shared" si="4"/>
        <v>3.7720995834290025E-4</v>
      </c>
      <c r="AG174" s="32">
        <f t="shared" si="5"/>
        <v>39</v>
      </c>
      <c r="AH174" s="33"/>
      <c r="AI174" s="33"/>
      <c r="AJ174" s="33"/>
      <c r="AK174" s="33"/>
      <c r="AL174" s="33"/>
      <c r="AM174" s="33"/>
      <c r="AN174" s="33"/>
      <c r="AO174" s="34"/>
      <c r="AP174" s="34"/>
      <c r="AQ174" s="34"/>
      <c r="AR174" s="34"/>
      <c r="AS174" s="34"/>
      <c r="AT174" s="34"/>
      <c r="AU174" s="34"/>
    </row>
    <row r="175" spans="1:47" x14ac:dyDescent="0.2">
      <c r="A175" s="25" t="s">
        <v>337</v>
      </c>
      <c r="B175" s="26" t="s">
        <v>54</v>
      </c>
      <c r="C175" s="27" t="s">
        <v>19</v>
      </c>
      <c r="D175" s="28" t="s">
        <v>660</v>
      </c>
      <c r="E175" s="28" t="str">
        <f>VLOOKUP(D175,Sheet2!A$1:B$353,2,FALSE)</f>
        <v>Other Urban</v>
      </c>
      <c r="F175" s="29">
        <v>16052</v>
      </c>
      <c r="G175" s="29">
        <v>29511</v>
      </c>
      <c r="H175" s="29">
        <v>27482</v>
      </c>
      <c r="I175" s="29">
        <v>12640</v>
      </c>
      <c r="J175" s="29">
        <v>10312</v>
      </c>
      <c r="K175" s="29">
        <v>5210</v>
      </c>
      <c r="L175" s="29">
        <v>2702</v>
      </c>
      <c r="M175" s="29">
        <v>134</v>
      </c>
      <c r="N175" s="30">
        <v>104043</v>
      </c>
      <c r="O175" s="31">
        <v>149</v>
      </c>
      <c r="P175" s="66"/>
      <c r="Q175" s="29">
        <v>277</v>
      </c>
      <c r="R175" s="66"/>
      <c r="S175" s="29">
        <v>223</v>
      </c>
      <c r="T175" s="66"/>
      <c r="U175" s="29">
        <v>76</v>
      </c>
      <c r="V175" s="66"/>
      <c r="W175" s="29">
        <v>75</v>
      </c>
      <c r="X175" s="66"/>
      <c r="Y175" s="29">
        <v>42</v>
      </c>
      <c r="Z175" s="66"/>
      <c r="AA175" s="29">
        <v>24</v>
      </c>
      <c r="AB175" s="66"/>
      <c r="AC175" s="29">
        <v>2</v>
      </c>
      <c r="AD175" s="66"/>
      <c r="AE175" s="30">
        <v>868</v>
      </c>
      <c r="AF175" s="79">
        <f t="shared" si="4"/>
        <v>8.3427044587334083E-3</v>
      </c>
      <c r="AG175" s="32">
        <f t="shared" si="5"/>
        <v>17</v>
      </c>
      <c r="AH175" s="33"/>
      <c r="AI175" s="33"/>
      <c r="AJ175" s="33"/>
      <c r="AK175" s="33"/>
      <c r="AL175" s="33"/>
      <c r="AM175" s="33"/>
      <c r="AN175" s="33"/>
      <c r="AO175" s="34"/>
      <c r="AP175" s="34"/>
      <c r="AQ175" s="34"/>
      <c r="AR175" s="34"/>
      <c r="AS175" s="34"/>
      <c r="AT175" s="34"/>
      <c r="AU175" s="34"/>
    </row>
    <row r="176" spans="1:47" x14ac:dyDescent="0.2">
      <c r="A176" s="25" t="s">
        <v>338</v>
      </c>
      <c r="B176" s="26" t="s">
        <v>18</v>
      </c>
      <c r="C176" s="27" t="s">
        <v>19</v>
      </c>
      <c r="D176" s="28" t="s">
        <v>339</v>
      </c>
      <c r="E176" s="28" t="str">
        <f>VLOOKUP(D176,Sheet2!A$1:B$353,2,FALSE)</f>
        <v>Significant Rural</v>
      </c>
      <c r="F176" s="29">
        <v>1572</v>
      </c>
      <c r="G176" s="29">
        <v>2411</v>
      </c>
      <c r="H176" s="29">
        <v>3815</v>
      </c>
      <c r="I176" s="29">
        <v>7875</v>
      </c>
      <c r="J176" s="29">
        <v>6933</v>
      </c>
      <c r="K176" s="29">
        <v>6060</v>
      </c>
      <c r="L176" s="29">
        <v>7401</v>
      </c>
      <c r="M176" s="29">
        <v>965</v>
      </c>
      <c r="N176" s="30">
        <v>37032</v>
      </c>
      <c r="O176" s="31">
        <v>14</v>
      </c>
      <c r="P176" s="66"/>
      <c r="Q176" s="29">
        <v>31</v>
      </c>
      <c r="R176" s="66"/>
      <c r="S176" s="29">
        <v>63</v>
      </c>
      <c r="T176" s="66"/>
      <c r="U176" s="29">
        <v>87</v>
      </c>
      <c r="V176" s="66"/>
      <c r="W176" s="29">
        <v>57</v>
      </c>
      <c r="X176" s="66"/>
      <c r="Y176" s="29">
        <v>43</v>
      </c>
      <c r="Z176" s="66"/>
      <c r="AA176" s="29">
        <v>52</v>
      </c>
      <c r="AB176" s="66"/>
      <c r="AC176" s="29">
        <v>15</v>
      </c>
      <c r="AD176" s="66"/>
      <c r="AE176" s="30">
        <v>362</v>
      </c>
      <c r="AF176" s="79">
        <f t="shared" si="4"/>
        <v>9.7753294448044929E-3</v>
      </c>
      <c r="AG176" s="32">
        <f t="shared" si="5"/>
        <v>12</v>
      </c>
      <c r="AH176" s="33"/>
      <c r="AI176" s="33"/>
      <c r="AJ176" s="33"/>
      <c r="AK176" s="33"/>
      <c r="AL176" s="33"/>
      <c r="AM176" s="33"/>
      <c r="AN176" s="33"/>
      <c r="AO176" s="34"/>
      <c r="AP176" s="34"/>
      <c r="AQ176" s="34"/>
      <c r="AR176" s="34"/>
      <c r="AS176" s="34"/>
      <c r="AT176" s="34"/>
      <c r="AU176" s="34"/>
    </row>
    <row r="177" spans="1:47" x14ac:dyDescent="0.2">
      <c r="A177" s="25" t="s">
        <v>340</v>
      </c>
      <c r="B177" s="26" t="s">
        <v>18</v>
      </c>
      <c r="C177" s="27" t="s">
        <v>19</v>
      </c>
      <c r="D177" s="28" t="s">
        <v>341</v>
      </c>
      <c r="E177" s="28" t="str">
        <f>VLOOKUP(D177,Sheet2!A$1:B$353,2,FALSE)</f>
        <v>Significant Rural</v>
      </c>
      <c r="F177" s="29">
        <v>6640</v>
      </c>
      <c r="G177" s="29">
        <v>11817</v>
      </c>
      <c r="H177" s="29">
        <v>17713</v>
      </c>
      <c r="I177" s="29">
        <v>19148</v>
      </c>
      <c r="J177" s="29">
        <v>13180</v>
      </c>
      <c r="K177" s="29">
        <v>6651</v>
      </c>
      <c r="L177" s="29">
        <v>4375</v>
      </c>
      <c r="M177" s="29">
        <v>569</v>
      </c>
      <c r="N177" s="30">
        <v>80093</v>
      </c>
      <c r="O177" s="31">
        <v>228</v>
      </c>
      <c r="P177" s="66"/>
      <c r="Q177" s="29">
        <v>107</v>
      </c>
      <c r="R177" s="66"/>
      <c r="S177" s="29">
        <v>208</v>
      </c>
      <c r="T177" s="66"/>
      <c r="U177" s="29">
        <v>406</v>
      </c>
      <c r="V177" s="66"/>
      <c r="W177" s="29">
        <v>338</v>
      </c>
      <c r="X177" s="66"/>
      <c r="Y177" s="29">
        <v>201</v>
      </c>
      <c r="Z177" s="66"/>
      <c r="AA177" s="29">
        <v>231</v>
      </c>
      <c r="AB177" s="66"/>
      <c r="AC177" s="29">
        <v>32</v>
      </c>
      <c r="AD177" s="66"/>
      <c r="AE177" s="30">
        <v>1751</v>
      </c>
      <c r="AF177" s="79">
        <f t="shared" si="4"/>
        <v>2.1862085325808748E-2</v>
      </c>
      <c r="AG177" s="32">
        <f t="shared" si="5"/>
        <v>4</v>
      </c>
      <c r="AH177" s="33"/>
      <c r="AI177" s="33"/>
      <c r="AJ177" s="33"/>
      <c r="AK177" s="33"/>
      <c r="AL177" s="33"/>
      <c r="AM177" s="33"/>
      <c r="AN177" s="33"/>
      <c r="AO177" s="34"/>
      <c r="AP177" s="34"/>
      <c r="AQ177" s="34"/>
      <c r="AR177" s="34"/>
      <c r="AS177" s="34"/>
      <c r="AT177" s="34"/>
      <c r="AU177" s="34"/>
    </row>
    <row r="178" spans="1:47" x14ac:dyDescent="0.2">
      <c r="A178" s="25" t="s">
        <v>342</v>
      </c>
      <c r="B178" s="26" t="s">
        <v>18</v>
      </c>
      <c r="C178" s="27" t="s">
        <v>25</v>
      </c>
      <c r="D178" s="28" t="s">
        <v>661</v>
      </c>
      <c r="E178" s="28" t="str">
        <f>VLOOKUP(D178,Sheet2!A$1:B$353,2,FALSE)</f>
        <v>Rural 50</v>
      </c>
      <c r="F178" s="29">
        <v>22193</v>
      </c>
      <c r="G178" s="29">
        <v>7663</v>
      </c>
      <c r="H178" s="29">
        <v>8307</v>
      </c>
      <c r="I178" s="29">
        <v>5538</v>
      </c>
      <c r="J178" s="29">
        <v>3917</v>
      </c>
      <c r="K178" s="29">
        <v>2480</v>
      </c>
      <c r="L178" s="29">
        <v>1370</v>
      </c>
      <c r="M178" s="29">
        <v>123</v>
      </c>
      <c r="N178" s="30">
        <v>51591</v>
      </c>
      <c r="O178" s="31">
        <v>65</v>
      </c>
      <c r="P178" s="66"/>
      <c r="Q178" s="29">
        <v>28</v>
      </c>
      <c r="R178" s="66"/>
      <c r="S178" s="29">
        <v>25</v>
      </c>
      <c r="T178" s="66"/>
      <c r="U178" s="29">
        <v>26</v>
      </c>
      <c r="V178" s="66"/>
      <c r="W178" s="29">
        <v>14</v>
      </c>
      <c r="X178" s="66"/>
      <c r="Y178" s="29">
        <v>9</v>
      </c>
      <c r="Z178" s="66"/>
      <c r="AA178" s="29">
        <v>1</v>
      </c>
      <c r="AB178" s="66"/>
      <c r="AC178" s="29">
        <v>0</v>
      </c>
      <c r="AD178" s="66"/>
      <c r="AE178" s="30">
        <v>168</v>
      </c>
      <c r="AF178" s="79">
        <f t="shared" si="4"/>
        <v>3.2563819270803049E-3</v>
      </c>
      <c r="AG178" s="32">
        <f t="shared" si="5"/>
        <v>43</v>
      </c>
      <c r="AH178" s="33"/>
      <c r="AI178" s="33"/>
      <c r="AJ178" s="33"/>
      <c r="AK178" s="33"/>
      <c r="AL178" s="33"/>
      <c r="AM178" s="33"/>
      <c r="AN178" s="33"/>
      <c r="AO178" s="34"/>
      <c r="AP178" s="34"/>
      <c r="AQ178" s="34"/>
      <c r="AR178" s="34"/>
      <c r="AS178" s="34"/>
      <c r="AT178" s="34"/>
      <c r="AU178" s="34"/>
    </row>
    <row r="179" spans="1:47" x14ac:dyDescent="0.2">
      <c r="A179" s="25" t="s">
        <v>343</v>
      </c>
      <c r="B179" s="26" t="s">
        <v>43</v>
      </c>
      <c r="C179" s="27" t="s">
        <v>160</v>
      </c>
      <c r="D179" s="28" t="s">
        <v>344</v>
      </c>
      <c r="E179" s="28" t="str">
        <f>VLOOKUP(D179,Sheet2!A$1:B$353,2,FALSE)</f>
        <v>Major Urban</v>
      </c>
      <c r="F179" s="29">
        <v>71252</v>
      </c>
      <c r="G179" s="29">
        <v>18683</v>
      </c>
      <c r="H179" s="29">
        <v>17737</v>
      </c>
      <c r="I179" s="29">
        <v>8348</v>
      </c>
      <c r="J179" s="29">
        <v>4116</v>
      </c>
      <c r="K179" s="29">
        <v>2055</v>
      </c>
      <c r="L179" s="29">
        <v>1546</v>
      </c>
      <c r="M179" s="29">
        <v>126</v>
      </c>
      <c r="N179" s="30">
        <v>123863</v>
      </c>
      <c r="O179" s="31">
        <v>1177</v>
      </c>
      <c r="P179" s="66"/>
      <c r="Q179" s="29">
        <v>553</v>
      </c>
      <c r="R179" s="66"/>
      <c r="S179" s="29">
        <v>409</v>
      </c>
      <c r="T179" s="66"/>
      <c r="U179" s="29">
        <v>243</v>
      </c>
      <c r="V179" s="66"/>
      <c r="W179" s="29">
        <v>86</v>
      </c>
      <c r="X179" s="66"/>
      <c r="Y179" s="29">
        <v>30</v>
      </c>
      <c r="Z179" s="66"/>
      <c r="AA179" s="29">
        <v>18</v>
      </c>
      <c r="AB179" s="66"/>
      <c r="AC179" s="29">
        <v>0</v>
      </c>
      <c r="AD179" s="66"/>
      <c r="AE179" s="30">
        <v>2516</v>
      </c>
      <c r="AF179" s="79">
        <f t="shared" si="4"/>
        <v>2.0312764909617885E-2</v>
      </c>
      <c r="AG179" s="32">
        <f t="shared" si="5"/>
        <v>7</v>
      </c>
      <c r="AH179" s="33"/>
      <c r="AI179" s="33"/>
      <c r="AJ179" s="33"/>
      <c r="AK179" s="33"/>
      <c r="AL179" s="33"/>
      <c r="AM179" s="33"/>
      <c r="AN179" s="33"/>
      <c r="AO179" s="34"/>
      <c r="AP179" s="34"/>
      <c r="AQ179" s="34"/>
      <c r="AR179" s="34"/>
      <c r="AS179" s="34"/>
      <c r="AT179" s="34"/>
      <c r="AU179" s="34"/>
    </row>
    <row r="180" spans="1:47" x14ac:dyDescent="0.2">
      <c r="A180" s="25" t="s">
        <v>345</v>
      </c>
      <c r="B180" s="26" t="s">
        <v>18</v>
      </c>
      <c r="C180" s="27" t="s">
        <v>60</v>
      </c>
      <c r="D180" s="28" t="s">
        <v>346</v>
      </c>
      <c r="E180" s="28" t="str">
        <f>VLOOKUP(D180,Sheet2!A$1:B$353,2,FALSE)</f>
        <v>Large Urban</v>
      </c>
      <c r="F180" s="29">
        <v>23784</v>
      </c>
      <c r="G180" s="29">
        <v>10017</v>
      </c>
      <c r="H180" s="29">
        <v>10820</v>
      </c>
      <c r="I180" s="29">
        <v>4439</v>
      </c>
      <c r="J180" s="29">
        <v>2629</v>
      </c>
      <c r="K180" s="29">
        <v>1702</v>
      </c>
      <c r="L180" s="29">
        <v>904</v>
      </c>
      <c r="M180" s="29">
        <v>46</v>
      </c>
      <c r="N180" s="30">
        <v>54341</v>
      </c>
      <c r="O180" s="31">
        <v>163</v>
      </c>
      <c r="P180" s="66"/>
      <c r="Q180" s="29">
        <v>52</v>
      </c>
      <c r="R180" s="66"/>
      <c r="S180" s="29">
        <v>55</v>
      </c>
      <c r="T180" s="66"/>
      <c r="U180" s="29">
        <v>25</v>
      </c>
      <c r="V180" s="66"/>
      <c r="W180" s="29">
        <v>15</v>
      </c>
      <c r="X180" s="66"/>
      <c r="Y180" s="29">
        <v>11</v>
      </c>
      <c r="Z180" s="66"/>
      <c r="AA180" s="29">
        <v>5</v>
      </c>
      <c r="AB180" s="66"/>
      <c r="AC180" s="29">
        <v>1</v>
      </c>
      <c r="AD180" s="66"/>
      <c r="AE180" s="30">
        <v>327</v>
      </c>
      <c r="AF180" s="79">
        <f t="shared" si="4"/>
        <v>6.0175558050091088E-3</v>
      </c>
      <c r="AG180" s="32">
        <f t="shared" si="5"/>
        <v>22</v>
      </c>
      <c r="AH180" s="33"/>
      <c r="AI180" s="33"/>
      <c r="AJ180" s="33"/>
      <c r="AK180" s="33"/>
      <c r="AL180" s="33"/>
      <c r="AM180" s="33"/>
      <c r="AN180" s="33"/>
      <c r="AO180" s="34"/>
      <c r="AP180" s="34"/>
      <c r="AQ180" s="34"/>
      <c r="AR180" s="34"/>
      <c r="AS180" s="34"/>
      <c r="AT180" s="34"/>
      <c r="AU180" s="34"/>
    </row>
    <row r="181" spans="1:47" x14ac:dyDescent="0.2">
      <c r="A181" s="25" t="s">
        <v>347</v>
      </c>
      <c r="B181" s="26" t="s">
        <v>38</v>
      </c>
      <c r="C181" s="27" t="s">
        <v>39</v>
      </c>
      <c r="D181" s="28" t="s">
        <v>348</v>
      </c>
      <c r="E181" s="28" t="str">
        <f>VLOOKUP(D181,Sheet2!A$1:B$353,2,FALSE)</f>
        <v>Major Urban</v>
      </c>
      <c r="F181" s="29">
        <v>5037</v>
      </c>
      <c r="G181" s="29">
        <v>31794</v>
      </c>
      <c r="H181" s="29">
        <v>47478</v>
      </c>
      <c r="I181" s="29">
        <v>16668</v>
      </c>
      <c r="J181" s="29">
        <v>3091</v>
      </c>
      <c r="K181" s="29">
        <v>724</v>
      </c>
      <c r="L181" s="29">
        <v>110</v>
      </c>
      <c r="M181" s="29">
        <v>24</v>
      </c>
      <c r="N181" s="30">
        <v>104926</v>
      </c>
      <c r="O181" s="31">
        <v>78</v>
      </c>
      <c r="P181" s="66"/>
      <c r="Q181" s="29">
        <v>400</v>
      </c>
      <c r="R181" s="66"/>
      <c r="S181" s="29">
        <v>577</v>
      </c>
      <c r="T181" s="66"/>
      <c r="U181" s="29">
        <v>230</v>
      </c>
      <c r="V181" s="66"/>
      <c r="W181" s="29">
        <v>75</v>
      </c>
      <c r="X181" s="66"/>
      <c r="Y181" s="29">
        <v>39</v>
      </c>
      <c r="Z181" s="66"/>
      <c r="AA181" s="29">
        <v>4</v>
      </c>
      <c r="AB181" s="66"/>
      <c r="AC181" s="29">
        <v>0</v>
      </c>
      <c r="AD181" s="66"/>
      <c r="AE181" s="30">
        <v>1403</v>
      </c>
      <c r="AF181" s="79">
        <f t="shared" si="4"/>
        <v>1.3371328364752301E-2</v>
      </c>
      <c r="AG181" s="32">
        <f t="shared" si="5"/>
        <v>11</v>
      </c>
      <c r="AH181" s="33"/>
      <c r="AI181" s="33"/>
      <c r="AJ181" s="33"/>
      <c r="AK181" s="33"/>
      <c r="AL181" s="33"/>
      <c r="AM181" s="33"/>
      <c r="AN181" s="33"/>
      <c r="AO181" s="34"/>
      <c r="AP181" s="34"/>
      <c r="AQ181" s="34"/>
      <c r="AR181" s="34"/>
      <c r="AS181" s="34"/>
      <c r="AT181" s="34"/>
      <c r="AU181" s="34"/>
    </row>
    <row r="182" spans="1:47" x14ac:dyDescent="0.2">
      <c r="A182" s="25" t="s">
        <v>349</v>
      </c>
      <c r="B182" s="26" t="s">
        <v>18</v>
      </c>
      <c r="C182" s="27" t="s">
        <v>55</v>
      </c>
      <c r="D182" s="28" t="s">
        <v>350</v>
      </c>
      <c r="E182" s="28" t="str">
        <f>VLOOKUP(D182,Sheet2!A$1:B$353,2,FALSE)</f>
        <v>Rural 50</v>
      </c>
      <c r="F182" s="29">
        <v>9823</v>
      </c>
      <c r="G182" s="29">
        <v>10631</v>
      </c>
      <c r="H182" s="29">
        <v>9356</v>
      </c>
      <c r="I182" s="29">
        <v>7428</v>
      </c>
      <c r="J182" s="29">
        <v>4146</v>
      </c>
      <c r="K182" s="29">
        <v>1755</v>
      </c>
      <c r="L182" s="29">
        <v>607</v>
      </c>
      <c r="M182" s="29">
        <v>41</v>
      </c>
      <c r="N182" s="30">
        <v>43787</v>
      </c>
      <c r="O182" s="31">
        <v>329</v>
      </c>
      <c r="P182" s="66"/>
      <c r="Q182" s="29">
        <v>325</v>
      </c>
      <c r="R182" s="66"/>
      <c r="S182" s="29">
        <v>356</v>
      </c>
      <c r="T182" s="66"/>
      <c r="U182" s="29">
        <v>290</v>
      </c>
      <c r="V182" s="66"/>
      <c r="W182" s="29">
        <v>187</v>
      </c>
      <c r="X182" s="66"/>
      <c r="Y182" s="29">
        <v>116</v>
      </c>
      <c r="Z182" s="66"/>
      <c r="AA182" s="29">
        <v>42</v>
      </c>
      <c r="AB182" s="66"/>
      <c r="AC182" s="29">
        <v>4</v>
      </c>
      <c r="AD182" s="66"/>
      <c r="AE182" s="30">
        <v>1649</v>
      </c>
      <c r="AF182" s="79">
        <f t="shared" si="4"/>
        <v>3.7659579327197573E-2</v>
      </c>
      <c r="AG182" s="32">
        <f t="shared" si="5"/>
        <v>3</v>
      </c>
      <c r="AH182" s="33"/>
      <c r="AI182" s="33"/>
      <c r="AJ182" s="33"/>
      <c r="AK182" s="33"/>
      <c r="AL182" s="33"/>
      <c r="AM182" s="33"/>
      <c r="AN182" s="33"/>
      <c r="AO182" s="34"/>
      <c r="AP182" s="34"/>
      <c r="AQ182" s="34"/>
      <c r="AR182" s="34"/>
      <c r="AS182" s="34"/>
      <c r="AT182" s="34"/>
      <c r="AU182" s="34"/>
    </row>
    <row r="183" spans="1:47" x14ac:dyDescent="0.2">
      <c r="A183" s="25" t="s">
        <v>351</v>
      </c>
      <c r="B183" s="26" t="s">
        <v>18</v>
      </c>
      <c r="C183" s="27" t="s">
        <v>55</v>
      </c>
      <c r="D183" s="28" t="s">
        <v>352</v>
      </c>
      <c r="E183" s="28" t="str">
        <f>VLOOKUP(D183,Sheet2!A$1:B$353,2,FALSE)</f>
        <v>Rural 80</v>
      </c>
      <c r="F183" s="29">
        <v>2599</v>
      </c>
      <c r="G183" s="29">
        <v>6090</v>
      </c>
      <c r="H183" s="29">
        <v>7926</v>
      </c>
      <c r="I183" s="29">
        <v>5806</v>
      </c>
      <c r="J183" s="29">
        <v>4229</v>
      </c>
      <c r="K183" s="29">
        <v>2538</v>
      </c>
      <c r="L183" s="29">
        <v>1421</v>
      </c>
      <c r="M183" s="29">
        <v>135</v>
      </c>
      <c r="N183" s="30">
        <v>30744</v>
      </c>
      <c r="O183" s="31">
        <v>55</v>
      </c>
      <c r="P183" s="66"/>
      <c r="Q183" s="29">
        <v>60</v>
      </c>
      <c r="R183" s="66"/>
      <c r="S183" s="29">
        <v>100</v>
      </c>
      <c r="T183" s="66"/>
      <c r="U183" s="29">
        <v>97</v>
      </c>
      <c r="V183" s="66"/>
      <c r="W183" s="29">
        <v>63</v>
      </c>
      <c r="X183" s="66"/>
      <c r="Y183" s="29">
        <v>65</v>
      </c>
      <c r="Z183" s="66"/>
      <c r="AA183" s="29">
        <v>64</v>
      </c>
      <c r="AB183" s="66"/>
      <c r="AC183" s="29">
        <v>9</v>
      </c>
      <c r="AD183" s="66"/>
      <c r="AE183" s="30">
        <v>513</v>
      </c>
      <c r="AF183" s="79">
        <f t="shared" si="4"/>
        <v>1.6686182669789228E-2</v>
      </c>
      <c r="AG183" s="32">
        <f t="shared" si="5"/>
        <v>24</v>
      </c>
      <c r="AH183" s="33"/>
      <c r="AI183" s="33"/>
      <c r="AJ183" s="33"/>
      <c r="AK183" s="33"/>
      <c r="AL183" s="33"/>
      <c r="AM183" s="33"/>
      <c r="AN183" s="33"/>
      <c r="AO183" s="34"/>
      <c r="AP183" s="34"/>
      <c r="AQ183" s="34"/>
      <c r="AR183" s="34"/>
      <c r="AS183" s="34"/>
      <c r="AT183" s="34"/>
      <c r="AU183" s="34"/>
    </row>
    <row r="184" spans="1:47" x14ac:dyDescent="0.2">
      <c r="A184" s="25" t="s">
        <v>353</v>
      </c>
      <c r="B184" s="26" t="s">
        <v>18</v>
      </c>
      <c r="C184" s="27" t="s">
        <v>25</v>
      </c>
      <c r="D184" s="28" t="s">
        <v>354</v>
      </c>
      <c r="E184" s="28" t="str">
        <f>VLOOKUP(D184,Sheet2!A$1:B$353,2,FALSE)</f>
        <v>Rural 50</v>
      </c>
      <c r="F184" s="29">
        <v>18563</v>
      </c>
      <c r="G184" s="29">
        <v>8640</v>
      </c>
      <c r="H184" s="29">
        <v>7323</v>
      </c>
      <c r="I184" s="29">
        <v>4674</v>
      </c>
      <c r="J184" s="29">
        <v>2835</v>
      </c>
      <c r="K184" s="29">
        <v>1406</v>
      </c>
      <c r="L184" s="29">
        <v>829</v>
      </c>
      <c r="M184" s="29">
        <v>66</v>
      </c>
      <c r="N184" s="30">
        <v>44336</v>
      </c>
      <c r="O184" s="31">
        <v>56</v>
      </c>
      <c r="P184" s="66"/>
      <c r="Q184" s="29">
        <v>30</v>
      </c>
      <c r="R184" s="66"/>
      <c r="S184" s="29">
        <v>37</v>
      </c>
      <c r="T184" s="66"/>
      <c r="U184" s="29">
        <v>10</v>
      </c>
      <c r="V184" s="66"/>
      <c r="W184" s="29">
        <v>8</v>
      </c>
      <c r="X184" s="66"/>
      <c r="Y184" s="29">
        <v>13</v>
      </c>
      <c r="Z184" s="66"/>
      <c r="AA184" s="29">
        <v>4</v>
      </c>
      <c r="AB184" s="66"/>
      <c r="AC184" s="29">
        <v>1</v>
      </c>
      <c r="AD184" s="66"/>
      <c r="AE184" s="30">
        <v>159</v>
      </c>
      <c r="AF184" s="79">
        <f t="shared" si="4"/>
        <v>3.5862504511006855E-3</v>
      </c>
      <c r="AG184" s="32">
        <f t="shared" si="5"/>
        <v>41</v>
      </c>
      <c r="AH184" s="33"/>
      <c r="AI184" s="33"/>
      <c r="AJ184" s="33"/>
      <c r="AK184" s="33"/>
      <c r="AL184" s="33"/>
      <c r="AM184" s="33"/>
      <c r="AN184" s="33"/>
      <c r="AO184" s="34"/>
      <c r="AP184" s="34"/>
      <c r="AQ184" s="34"/>
      <c r="AR184" s="34"/>
      <c r="AS184" s="34"/>
      <c r="AT184" s="34"/>
      <c r="AU184" s="34"/>
    </row>
    <row r="185" spans="1:47" x14ac:dyDescent="0.2">
      <c r="A185" s="25" t="s">
        <v>355</v>
      </c>
      <c r="B185" s="26" t="s">
        <v>54</v>
      </c>
      <c r="C185" s="27" t="s">
        <v>44</v>
      </c>
      <c r="D185" s="28" t="s">
        <v>662</v>
      </c>
      <c r="E185" s="28" t="str">
        <f>VLOOKUP(D185,Sheet2!A$1:B$353,2,FALSE)</f>
        <v>Other Urban</v>
      </c>
      <c r="F185" s="29">
        <v>38707</v>
      </c>
      <c r="G185" s="29">
        <v>16995</v>
      </c>
      <c r="H185" s="29">
        <v>8514</v>
      </c>
      <c r="I185" s="29">
        <v>4724</v>
      </c>
      <c r="J185" s="29">
        <v>1879</v>
      </c>
      <c r="K185" s="29">
        <v>682</v>
      </c>
      <c r="L185" s="29">
        <v>428</v>
      </c>
      <c r="M185" s="29">
        <v>47</v>
      </c>
      <c r="N185" s="30">
        <v>71976</v>
      </c>
      <c r="O185" s="31">
        <v>278</v>
      </c>
      <c r="P185" s="66"/>
      <c r="Q185" s="29">
        <v>43</v>
      </c>
      <c r="R185" s="66"/>
      <c r="S185" s="29">
        <v>31</v>
      </c>
      <c r="T185" s="66"/>
      <c r="U185" s="29">
        <v>23</v>
      </c>
      <c r="V185" s="66"/>
      <c r="W185" s="29">
        <v>7</v>
      </c>
      <c r="X185" s="66"/>
      <c r="Y185" s="29">
        <v>4</v>
      </c>
      <c r="Z185" s="66"/>
      <c r="AA185" s="29">
        <v>2</v>
      </c>
      <c r="AB185" s="66"/>
      <c r="AC185" s="29">
        <v>0</v>
      </c>
      <c r="AD185" s="66"/>
      <c r="AE185" s="30">
        <v>388</v>
      </c>
      <c r="AF185" s="79">
        <f t="shared" si="4"/>
        <v>5.3906857841502726E-3</v>
      </c>
      <c r="AG185" s="32">
        <f t="shared" si="5"/>
        <v>29</v>
      </c>
      <c r="AH185" s="33"/>
      <c r="AI185" s="33"/>
      <c r="AJ185" s="33"/>
      <c r="AK185" s="33"/>
      <c r="AL185" s="33"/>
      <c r="AM185" s="33"/>
      <c r="AN185" s="33"/>
      <c r="AO185" s="34"/>
      <c r="AP185" s="34"/>
      <c r="AQ185" s="34"/>
      <c r="AR185" s="34"/>
      <c r="AS185" s="34"/>
      <c r="AT185" s="34"/>
      <c r="AU185" s="34"/>
    </row>
    <row r="186" spans="1:47" x14ac:dyDescent="0.2">
      <c r="A186" s="25" t="s">
        <v>356</v>
      </c>
      <c r="B186" s="26" t="s">
        <v>18</v>
      </c>
      <c r="C186" s="27" t="s">
        <v>10</v>
      </c>
      <c r="D186" s="28" t="s">
        <v>357</v>
      </c>
      <c r="E186" s="28" t="str">
        <f>VLOOKUP(D186,Sheet2!A$1:B$353,2,FALSE)</f>
        <v>Significant Rural</v>
      </c>
      <c r="F186" s="29">
        <v>3260</v>
      </c>
      <c r="G186" s="29">
        <v>8620</v>
      </c>
      <c r="H186" s="29">
        <v>19372</v>
      </c>
      <c r="I186" s="29">
        <v>9750</v>
      </c>
      <c r="J186" s="29">
        <v>6892</v>
      </c>
      <c r="K186" s="29">
        <v>4381</v>
      </c>
      <c r="L186" s="29">
        <v>3124</v>
      </c>
      <c r="M186" s="29">
        <v>318</v>
      </c>
      <c r="N186" s="30">
        <v>55717</v>
      </c>
      <c r="O186" s="31">
        <v>25</v>
      </c>
      <c r="P186" s="66"/>
      <c r="Q186" s="29">
        <v>67</v>
      </c>
      <c r="R186" s="66"/>
      <c r="S186" s="29">
        <v>82</v>
      </c>
      <c r="T186" s="66"/>
      <c r="U186" s="29">
        <v>43</v>
      </c>
      <c r="V186" s="66"/>
      <c r="W186" s="29">
        <v>28</v>
      </c>
      <c r="X186" s="66"/>
      <c r="Y186" s="29">
        <v>20</v>
      </c>
      <c r="Z186" s="66"/>
      <c r="AA186" s="29">
        <v>27</v>
      </c>
      <c r="AB186" s="66"/>
      <c r="AC186" s="29">
        <v>3</v>
      </c>
      <c r="AD186" s="66"/>
      <c r="AE186" s="30">
        <v>295</v>
      </c>
      <c r="AF186" s="79">
        <f t="shared" si="4"/>
        <v>5.2946138521456649E-3</v>
      </c>
      <c r="AG186" s="32">
        <f t="shared" si="5"/>
        <v>28</v>
      </c>
      <c r="AH186" s="33"/>
      <c r="AI186" s="33"/>
      <c r="AJ186" s="33"/>
      <c r="AK186" s="33"/>
      <c r="AL186" s="33"/>
      <c r="AM186" s="33"/>
      <c r="AN186" s="33"/>
      <c r="AO186" s="34"/>
      <c r="AP186" s="34"/>
      <c r="AQ186" s="34"/>
      <c r="AR186" s="34"/>
      <c r="AS186" s="34"/>
      <c r="AT186" s="34"/>
      <c r="AU186" s="34"/>
    </row>
    <row r="187" spans="1:47" x14ac:dyDescent="0.2">
      <c r="A187" s="25" t="s">
        <v>358</v>
      </c>
      <c r="B187" s="26" t="s">
        <v>18</v>
      </c>
      <c r="C187" s="27" t="s">
        <v>25</v>
      </c>
      <c r="D187" s="28" t="s">
        <v>359</v>
      </c>
      <c r="E187" s="28" t="str">
        <f>VLOOKUP(D187,Sheet2!A$1:B$353,2,FALSE)</f>
        <v>Rural 80</v>
      </c>
      <c r="F187" s="29">
        <v>12865</v>
      </c>
      <c r="G187" s="29">
        <v>12035</v>
      </c>
      <c r="H187" s="29">
        <v>12315</v>
      </c>
      <c r="I187" s="29">
        <v>6023</v>
      </c>
      <c r="J187" s="29">
        <v>3013</v>
      </c>
      <c r="K187" s="29">
        <v>1422</v>
      </c>
      <c r="L187" s="29">
        <v>412</v>
      </c>
      <c r="M187" s="29">
        <v>59</v>
      </c>
      <c r="N187" s="30">
        <v>48144</v>
      </c>
      <c r="O187" s="31">
        <v>47</v>
      </c>
      <c r="P187" s="66"/>
      <c r="Q187" s="29">
        <v>52</v>
      </c>
      <c r="R187" s="66"/>
      <c r="S187" s="29">
        <v>42</v>
      </c>
      <c r="T187" s="66"/>
      <c r="U187" s="29">
        <v>27</v>
      </c>
      <c r="V187" s="66"/>
      <c r="W187" s="29">
        <v>16</v>
      </c>
      <c r="X187" s="66"/>
      <c r="Y187" s="29">
        <v>12</v>
      </c>
      <c r="Z187" s="66"/>
      <c r="AA187" s="29">
        <v>6</v>
      </c>
      <c r="AB187" s="66"/>
      <c r="AC187" s="29">
        <v>1</v>
      </c>
      <c r="AD187" s="66"/>
      <c r="AE187" s="30">
        <v>203</v>
      </c>
      <c r="AF187" s="79">
        <f t="shared" si="4"/>
        <v>4.2165171153207047E-3</v>
      </c>
      <c r="AG187" s="32">
        <f t="shared" si="5"/>
        <v>49</v>
      </c>
      <c r="AH187" s="33"/>
      <c r="AI187" s="33"/>
      <c r="AJ187" s="33"/>
      <c r="AK187" s="33"/>
      <c r="AL187" s="33"/>
      <c r="AM187" s="33"/>
      <c r="AN187" s="33"/>
      <c r="AO187" s="34"/>
      <c r="AP187" s="34"/>
      <c r="AQ187" s="34"/>
      <c r="AR187" s="34"/>
      <c r="AS187" s="34"/>
      <c r="AT187" s="34"/>
      <c r="AU187" s="34"/>
    </row>
    <row r="188" spans="1:47" x14ac:dyDescent="0.2">
      <c r="A188" s="25" t="s">
        <v>360</v>
      </c>
      <c r="B188" s="26" t="s">
        <v>54</v>
      </c>
      <c r="C188" s="27" t="s">
        <v>44</v>
      </c>
      <c r="D188" s="28" t="s">
        <v>663</v>
      </c>
      <c r="E188" s="28" t="str">
        <f>VLOOKUP(D188,Sheet2!A$1:B$353,2,FALSE)</f>
        <v>Rural 50</v>
      </c>
      <c r="F188" s="29">
        <v>35148</v>
      </c>
      <c r="G188" s="29">
        <v>14853</v>
      </c>
      <c r="H188" s="29">
        <v>10942</v>
      </c>
      <c r="I188" s="29">
        <v>7214</v>
      </c>
      <c r="J188" s="29">
        <v>3496</v>
      </c>
      <c r="K188" s="29">
        <v>1401</v>
      </c>
      <c r="L188" s="29">
        <v>479</v>
      </c>
      <c r="M188" s="29">
        <v>27</v>
      </c>
      <c r="N188" s="30">
        <v>73560</v>
      </c>
      <c r="O188" s="31">
        <v>207</v>
      </c>
      <c r="P188" s="66"/>
      <c r="Q188" s="29">
        <v>103</v>
      </c>
      <c r="R188" s="66"/>
      <c r="S188" s="29">
        <v>89</v>
      </c>
      <c r="T188" s="66"/>
      <c r="U188" s="29">
        <v>39</v>
      </c>
      <c r="V188" s="66"/>
      <c r="W188" s="29">
        <v>24</v>
      </c>
      <c r="X188" s="66"/>
      <c r="Y188" s="29">
        <v>17</v>
      </c>
      <c r="Z188" s="66"/>
      <c r="AA188" s="29">
        <v>6</v>
      </c>
      <c r="AB188" s="66"/>
      <c r="AC188" s="29">
        <v>0</v>
      </c>
      <c r="AD188" s="66"/>
      <c r="AE188" s="30">
        <v>485</v>
      </c>
      <c r="AF188" s="79">
        <f t="shared" si="4"/>
        <v>6.5932572050027187E-3</v>
      </c>
      <c r="AG188" s="32">
        <f t="shared" si="5"/>
        <v>25</v>
      </c>
      <c r="AH188" s="33"/>
      <c r="AI188" s="33"/>
      <c r="AJ188" s="33"/>
      <c r="AK188" s="33"/>
      <c r="AL188" s="33"/>
      <c r="AM188" s="33"/>
      <c r="AN188" s="33"/>
      <c r="AO188" s="34"/>
      <c r="AP188" s="34"/>
      <c r="AQ188" s="34"/>
      <c r="AR188" s="34"/>
      <c r="AS188" s="34"/>
      <c r="AT188" s="34"/>
      <c r="AU188" s="34"/>
    </row>
    <row r="189" spans="1:47" x14ac:dyDescent="0.2">
      <c r="A189" s="25" t="s">
        <v>361</v>
      </c>
      <c r="B189" s="26" t="s">
        <v>18</v>
      </c>
      <c r="C189" s="27" t="s">
        <v>10</v>
      </c>
      <c r="D189" s="28" t="s">
        <v>362</v>
      </c>
      <c r="E189" s="28" t="str">
        <f>VLOOKUP(D189,Sheet2!A$1:B$353,2,FALSE)</f>
        <v>Rural 80</v>
      </c>
      <c r="F189" s="29">
        <v>11330</v>
      </c>
      <c r="G189" s="29">
        <v>14019</v>
      </c>
      <c r="H189" s="29">
        <v>11118</v>
      </c>
      <c r="I189" s="29">
        <v>8564</v>
      </c>
      <c r="J189" s="29">
        <v>4562</v>
      </c>
      <c r="K189" s="29">
        <v>2110</v>
      </c>
      <c r="L189" s="29">
        <v>987</v>
      </c>
      <c r="M189" s="29">
        <v>83</v>
      </c>
      <c r="N189" s="30">
        <v>52773</v>
      </c>
      <c r="O189" s="31">
        <v>1674</v>
      </c>
      <c r="P189" s="66"/>
      <c r="Q189" s="29">
        <v>853</v>
      </c>
      <c r="R189" s="66"/>
      <c r="S189" s="29">
        <v>969</v>
      </c>
      <c r="T189" s="66"/>
      <c r="U189" s="29">
        <v>630</v>
      </c>
      <c r="V189" s="66"/>
      <c r="W189" s="29">
        <v>328</v>
      </c>
      <c r="X189" s="66"/>
      <c r="Y189" s="29">
        <v>207</v>
      </c>
      <c r="Z189" s="66"/>
      <c r="AA189" s="29">
        <v>102</v>
      </c>
      <c r="AB189" s="66"/>
      <c r="AC189" s="29">
        <v>9</v>
      </c>
      <c r="AD189" s="66"/>
      <c r="AE189" s="30">
        <v>4772</v>
      </c>
      <c r="AF189" s="79">
        <f t="shared" si="4"/>
        <v>9.0425027949898623E-2</v>
      </c>
      <c r="AG189" s="32">
        <f t="shared" si="5"/>
        <v>3</v>
      </c>
      <c r="AH189" s="33"/>
      <c r="AI189" s="33"/>
      <c r="AJ189" s="33"/>
      <c r="AK189" s="33"/>
      <c r="AL189" s="33"/>
      <c r="AM189" s="33"/>
      <c r="AN189" s="33"/>
      <c r="AO189" s="34"/>
      <c r="AP189" s="34"/>
      <c r="AQ189" s="34"/>
      <c r="AR189" s="34"/>
      <c r="AS189" s="34"/>
      <c r="AT189" s="34"/>
      <c r="AU189" s="34"/>
    </row>
    <row r="190" spans="1:47" x14ac:dyDescent="0.2">
      <c r="A190" s="25" t="s">
        <v>363</v>
      </c>
      <c r="B190" s="26" t="s">
        <v>54</v>
      </c>
      <c r="C190" s="27" t="s">
        <v>55</v>
      </c>
      <c r="D190" s="28" t="s">
        <v>664</v>
      </c>
      <c r="E190" s="28" t="str">
        <f>VLOOKUP(D190,Sheet2!A$1:B$353,2,FALSE)</f>
        <v>Rural 50</v>
      </c>
      <c r="F190" s="29">
        <v>12578</v>
      </c>
      <c r="G190" s="29">
        <v>20091</v>
      </c>
      <c r="H190" s="29">
        <v>21398</v>
      </c>
      <c r="I190" s="29">
        <v>16342</v>
      </c>
      <c r="J190" s="29">
        <v>12067</v>
      </c>
      <c r="K190" s="29">
        <v>6112</v>
      </c>
      <c r="L190" s="29">
        <v>3215</v>
      </c>
      <c r="M190" s="29">
        <v>261</v>
      </c>
      <c r="N190" s="30">
        <v>92064</v>
      </c>
      <c r="O190" s="31">
        <v>85</v>
      </c>
      <c r="P190" s="66"/>
      <c r="Q190" s="29">
        <v>111</v>
      </c>
      <c r="R190" s="66"/>
      <c r="S190" s="29">
        <v>115</v>
      </c>
      <c r="T190" s="66"/>
      <c r="U190" s="29">
        <v>85</v>
      </c>
      <c r="V190" s="66"/>
      <c r="W190" s="29">
        <v>44</v>
      </c>
      <c r="X190" s="66"/>
      <c r="Y190" s="29">
        <v>24</v>
      </c>
      <c r="Z190" s="66"/>
      <c r="AA190" s="29">
        <v>12</v>
      </c>
      <c r="AB190" s="66"/>
      <c r="AC190" s="29">
        <v>2</v>
      </c>
      <c r="AD190" s="66"/>
      <c r="AE190" s="30">
        <v>478</v>
      </c>
      <c r="AF190" s="79">
        <f t="shared" si="4"/>
        <v>5.1920403197775458E-3</v>
      </c>
      <c r="AG190" s="32">
        <f t="shared" si="5"/>
        <v>36</v>
      </c>
      <c r="AH190" s="33"/>
      <c r="AI190" s="33"/>
      <c r="AJ190" s="33"/>
      <c r="AK190" s="33"/>
      <c r="AL190" s="33"/>
      <c r="AM190" s="33"/>
      <c r="AN190" s="33"/>
      <c r="AO190" s="34"/>
      <c r="AP190" s="34"/>
      <c r="AQ190" s="34"/>
      <c r="AR190" s="34"/>
      <c r="AS190" s="34"/>
      <c r="AT190" s="34"/>
      <c r="AU190" s="34"/>
    </row>
    <row r="191" spans="1:47" x14ac:dyDescent="0.2">
      <c r="A191" s="25" t="s">
        <v>364</v>
      </c>
      <c r="B191" s="26" t="s">
        <v>43</v>
      </c>
      <c r="C191" s="27" t="s">
        <v>160</v>
      </c>
      <c r="D191" s="28" t="s">
        <v>365</v>
      </c>
      <c r="E191" s="28" t="str">
        <f>VLOOKUP(D191,Sheet2!A$1:B$353,2,FALSE)</f>
        <v>Major Urban</v>
      </c>
      <c r="F191" s="29">
        <v>49604</v>
      </c>
      <c r="G191" s="29">
        <v>14932</v>
      </c>
      <c r="H191" s="29">
        <v>18285</v>
      </c>
      <c r="I191" s="29">
        <v>7250</v>
      </c>
      <c r="J191" s="29">
        <v>3146</v>
      </c>
      <c r="K191" s="29">
        <v>1048</v>
      </c>
      <c r="L191" s="29">
        <v>336</v>
      </c>
      <c r="M191" s="29">
        <v>38</v>
      </c>
      <c r="N191" s="30">
        <v>94639</v>
      </c>
      <c r="O191" s="31">
        <v>214</v>
      </c>
      <c r="P191" s="66"/>
      <c r="Q191" s="29">
        <v>96</v>
      </c>
      <c r="R191" s="66"/>
      <c r="S191" s="29">
        <v>82</v>
      </c>
      <c r="T191" s="66"/>
      <c r="U191" s="29">
        <v>45</v>
      </c>
      <c r="V191" s="66"/>
      <c r="W191" s="29">
        <v>9</v>
      </c>
      <c r="X191" s="66"/>
      <c r="Y191" s="29">
        <v>4</v>
      </c>
      <c r="Z191" s="66"/>
      <c r="AA191" s="29">
        <v>1</v>
      </c>
      <c r="AB191" s="66"/>
      <c r="AC191" s="29">
        <v>1</v>
      </c>
      <c r="AD191" s="66"/>
      <c r="AE191" s="30">
        <v>452</v>
      </c>
      <c r="AF191" s="79">
        <f t="shared" si="4"/>
        <v>4.7760437029131754E-3</v>
      </c>
      <c r="AG191" s="32">
        <f t="shared" si="5"/>
        <v>44</v>
      </c>
      <c r="AH191" s="33"/>
      <c r="AI191" s="33"/>
      <c r="AJ191" s="33"/>
      <c r="AK191" s="33"/>
      <c r="AL191" s="33"/>
      <c r="AM191" s="33"/>
      <c r="AN191" s="33"/>
      <c r="AO191" s="34"/>
      <c r="AP191" s="34"/>
      <c r="AQ191" s="34"/>
      <c r="AR191" s="34"/>
      <c r="AS191" s="34"/>
      <c r="AT191" s="34"/>
      <c r="AU191" s="34"/>
    </row>
    <row r="192" spans="1:47" x14ac:dyDescent="0.2">
      <c r="A192" s="25" t="s">
        <v>366</v>
      </c>
      <c r="B192" s="26" t="s">
        <v>18</v>
      </c>
      <c r="C192" s="27" t="s">
        <v>60</v>
      </c>
      <c r="D192" s="28" t="s">
        <v>367</v>
      </c>
      <c r="E192" s="28" t="str">
        <f>VLOOKUP(D192,Sheet2!A$1:B$353,2,FALSE)</f>
        <v>Rural 50</v>
      </c>
      <c r="F192" s="29">
        <v>6464</v>
      </c>
      <c r="G192" s="29">
        <v>6901</v>
      </c>
      <c r="H192" s="29">
        <v>5820</v>
      </c>
      <c r="I192" s="29">
        <v>3711</v>
      </c>
      <c r="J192" s="29">
        <v>2146</v>
      </c>
      <c r="K192" s="29">
        <v>1197</v>
      </c>
      <c r="L192" s="29">
        <v>682</v>
      </c>
      <c r="M192" s="29">
        <v>70</v>
      </c>
      <c r="N192" s="30">
        <v>26991</v>
      </c>
      <c r="O192" s="31">
        <v>20</v>
      </c>
      <c r="P192" s="66"/>
      <c r="Q192" s="29">
        <v>14</v>
      </c>
      <c r="R192" s="66"/>
      <c r="S192" s="29">
        <v>13</v>
      </c>
      <c r="T192" s="66"/>
      <c r="U192" s="29">
        <v>10</v>
      </c>
      <c r="V192" s="66"/>
      <c r="W192" s="29">
        <v>3</v>
      </c>
      <c r="X192" s="66"/>
      <c r="Y192" s="29">
        <v>1</v>
      </c>
      <c r="Z192" s="66"/>
      <c r="AA192" s="29">
        <v>3</v>
      </c>
      <c r="AB192" s="66"/>
      <c r="AC192" s="29">
        <v>1</v>
      </c>
      <c r="AD192" s="66"/>
      <c r="AE192" s="30">
        <v>65</v>
      </c>
      <c r="AF192" s="79">
        <f t="shared" si="4"/>
        <v>2.4082101441221149E-3</v>
      </c>
      <c r="AG192" s="32">
        <f t="shared" si="5"/>
        <v>46</v>
      </c>
      <c r="AH192" s="33"/>
      <c r="AI192" s="33"/>
      <c r="AJ192" s="33"/>
      <c r="AK192" s="33"/>
      <c r="AL192" s="33"/>
      <c r="AM192" s="33"/>
      <c r="AN192" s="33"/>
      <c r="AO192" s="34"/>
      <c r="AP192" s="34"/>
      <c r="AQ192" s="34"/>
      <c r="AR192" s="34"/>
      <c r="AS192" s="34"/>
      <c r="AT192" s="34"/>
      <c r="AU192" s="34"/>
    </row>
    <row r="193" spans="1:47" x14ac:dyDescent="0.2">
      <c r="A193" s="25" t="s">
        <v>368</v>
      </c>
      <c r="B193" s="26" t="s">
        <v>18</v>
      </c>
      <c r="C193" s="27" t="s">
        <v>25</v>
      </c>
      <c r="D193" s="28" t="s">
        <v>369</v>
      </c>
      <c r="E193" s="28" t="str">
        <f>VLOOKUP(D193,Sheet2!A$1:B$353,2,FALSE)</f>
        <v>Rural 50</v>
      </c>
      <c r="F193" s="29">
        <v>9844</v>
      </c>
      <c r="G193" s="29">
        <v>12768</v>
      </c>
      <c r="H193" s="29">
        <v>6881</v>
      </c>
      <c r="I193" s="29">
        <v>5503</v>
      </c>
      <c r="J193" s="29">
        <v>3422</v>
      </c>
      <c r="K193" s="29">
        <v>1339</v>
      </c>
      <c r="L193" s="29">
        <v>852</v>
      </c>
      <c r="M193" s="29">
        <v>51</v>
      </c>
      <c r="N193" s="30">
        <v>40660</v>
      </c>
      <c r="O193" s="31">
        <v>36</v>
      </c>
      <c r="P193" s="66"/>
      <c r="Q193" s="29">
        <v>29</v>
      </c>
      <c r="R193" s="66"/>
      <c r="S193" s="29">
        <v>16</v>
      </c>
      <c r="T193" s="66"/>
      <c r="U193" s="29">
        <v>13</v>
      </c>
      <c r="V193" s="66"/>
      <c r="W193" s="29">
        <v>5</v>
      </c>
      <c r="X193" s="66"/>
      <c r="Y193" s="29">
        <v>2</v>
      </c>
      <c r="Z193" s="66"/>
      <c r="AA193" s="29">
        <v>5</v>
      </c>
      <c r="AB193" s="66"/>
      <c r="AC193" s="29">
        <v>0</v>
      </c>
      <c r="AD193" s="66"/>
      <c r="AE193" s="30">
        <v>106</v>
      </c>
      <c r="AF193" s="79">
        <f t="shared" si="4"/>
        <v>2.6069847515986229E-3</v>
      </c>
      <c r="AG193" s="32">
        <f t="shared" si="5"/>
        <v>45</v>
      </c>
      <c r="AH193" s="33"/>
      <c r="AI193" s="33"/>
      <c r="AJ193" s="33"/>
      <c r="AK193" s="33"/>
      <c r="AL193" s="33"/>
      <c r="AM193" s="33"/>
      <c r="AN193" s="33"/>
      <c r="AO193" s="34"/>
      <c r="AP193" s="34"/>
      <c r="AQ193" s="34"/>
      <c r="AR193" s="34"/>
      <c r="AS193" s="34"/>
      <c r="AT193" s="34"/>
      <c r="AU193" s="34"/>
    </row>
    <row r="194" spans="1:47" x14ac:dyDescent="0.2">
      <c r="A194" s="25" t="s">
        <v>370</v>
      </c>
      <c r="B194" s="26" t="s">
        <v>18</v>
      </c>
      <c r="C194" s="27" t="s">
        <v>25</v>
      </c>
      <c r="D194" s="28" t="s">
        <v>371</v>
      </c>
      <c r="E194" s="28" t="str">
        <f>VLOOKUP(D194,Sheet2!A$1:B$353,2,FALSE)</f>
        <v>Other Urban</v>
      </c>
      <c r="F194" s="29">
        <v>30188</v>
      </c>
      <c r="G194" s="29">
        <v>20996</v>
      </c>
      <c r="H194" s="29">
        <v>22178</v>
      </c>
      <c r="I194" s="29">
        <v>10194</v>
      </c>
      <c r="J194" s="29">
        <v>5345</v>
      </c>
      <c r="K194" s="29">
        <v>2320</v>
      </c>
      <c r="L194" s="29">
        <v>1194</v>
      </c>
      <c r="M194" s="29">
        <v>74</v>
      </c>
      <c r="N194" s="30">
        <v>92489</v>
      </c>
      <c r="O194" s="31">
        <v>69</v>
      </c>
      <c r="P194" s="66"/>
      <c r="Q194" s="29">
        <v>48</v>
      </c>
      <c r="R194" s="66"/>
      <c r="S194" s="29">
        <v>54</v>
      </c>
      <c r="T194" s="66"/>
      <c r="U194" s="29">
        <v>17</v>
      </c>
      <c r="V194" s="66"/>
      <c r="W194" s="29">
        <v>13</v>
      </c>
      <c r="X194" s="66"/>
      <c r="Y194" s="29">
        <v>11</v>
      </c>
      <c r="Z194" s="66"/>
      <c r="AA194" s="29">
        <v>8</v>
      </c>
      <c r="AB194" s="66"/>
      <c r="AC194" s="29">
        <v>0</v>
      </c>
      <c r="AD194" s="66"/>
      <c r="AE194" s="30">
        <v>220</v>
      </c>
      <c r="AF194" s="79">
        <f t="shared" si="4"/>
        <v>2.3786612462022511E-3</v>
      </c>
      <c r="AG194" s="32">
        <f t="shared" si="5"/>
        <v>46</v>
      </c>
      <c r="AH194" s="33"/>
      <c r="AI194" s="33"/>
      <c r="AJ194" s="33"/>
      <c r="AK194" s="33"/>
      <c r="AL194" s="33"/>
      <c r="AM194" s="33"/>
      <c r="AN194" s="33"/>
      <c r="AO194" s="34"/>
      <c r="AP194" s="34"/>
      <c r="AQ194" s="34"/>
      <c r="AR194" s="34"/>
      <c r="AS194" s="34"/>
      <c r="AT194" s="34"/>
      <c r="AU194" s="34"/>
    </row>
    <row r="195" spans="1:47" x14ac:dyDescent="0.2">
      <c r="A195" s="25" t="s">
        <v>372</v>
      </c>
      <c r="B195" s="26" t="s">
        <v>54</v>
      </c>
      <c r="C195" s="27" t="s">
        <v>160</v>
      </c>
      <c r="D195" s="28" t="s">
        <v>665</v>
      </c>
      <c r="E195" s="28" t="str">
        <f>VLOOKUP(D195,Sheet2!A$1:B$353,2,FALSE)</f>
        <v>Rural 50</v>
      </c>
      <c r="F195" s="29">
        <v>69921</v>
      </c>
      <c r="G195" s="29">
        <v>23002</v>
      </c>
      <c r="H195" s="29">
        <v>18704</v>
      </c>
      <c r="I195" s="29">
        <v>15012</v>
      </c>
      <c r="J195" s="29">
        <v>9897</v>
      </c>
      <c r="K195" s="29">
        <v>6313</v>
      </c>
      <c r="L195" s="29">
        <v>3879</v>
      </c>
      <c r="M195" s="29">
        <v>498</v>
      </c>
      <c r="N195" s="30">
        <v>147226</v>
      </c>
      <c r="O195" s="31">
        <v>879</v>
      </c>
      <c r="P195" s="66"/>
      <c r="Q195" s="29">
        <v>561</v>
      </c>
      <c r="R195" s="66"/>
      <c r="S195" s="29">
        <v>606</v>
      </c>
      <c r="T195" s="66"/>
      <c r="U195" s="29">
        <v>469</v>
      </c>
      <c r="V195" s="66"/>
      <c r="W195" s="29">
        <v>317</v>
      </c>
      <c r="X195" s="66"/>
      <c r="Y195" s="29">
        <v>144</v>
      </c>
      <c r="Z195" s="66"/>
      <c r="AA195" s="29">
        <v>80</v>
      </c>
      <c r="AB195" s="66"/>
      <c r="AC195" s="29">
        <v>25</v>
      </c>
      <c r="AD195" s="66"/>
      <c r="AE195" s="30">
        <v>3081</v>
      </c>
      <c r="AF195" s="79">
        <f t="shared" si="4"/>
        <v>2.0927010174833248E-2</v>
      </c>
      <c r="AG195" s="32">
        <f t="shared" si="5"/>
        <v>7</v>
      </c>
      <c r="AH195" s="33"/>
      <c r="AI195" s="33"/>
      <c r="AJ195" s="33"/>
      <c r="AK195" s="33"/>
      <c r="AL195" s="33"/>
      <c r="AM195" s="33"/>
      <c r="AN195" s="33"/>
      <c r="AO195" s="34"/>
      <c r="AP195" s="34"/>
      <c r="AQ195" s="34"/>
      <c r="AR195" s="34"/>
      <c r="AS195" s="34"/>
      <c r="AT195" s="34"/>
      <c r="AU195" s="34"/>
    </row>
    <row r="196" spans="1:47" x14ac:dyDescent="0.2">
      <c r="A196" s="25" t="s">
        <v>373</v>
      </c>
      <c r="B196" s="26" t="s">
        <v>18</v>
      </c>
      <c r="C196" s="27" t="s">
        <v>10</v>
      </c>
      <c r="D196" s="28" t="s">
        <v>374</v>
      </c>
      <c r="E196" s="28" t="str">
        <f>VLOOKUP(D196,Sheet2!A$1:B$353,2,FALSE)</f>
        <v>Other Urban</v>
      </c>
      <c r="F196" s="29">
        <v>26606</v>
      </c>
      <c r="G196" s="29">
        <v>22345</v>
      </c>
      <c r="H196" s="29">
        <v>7972</v>
      </c>
      <c r="I196" s="29">
        <v>3425</v>
      </c>
      <c r="J196" s="29">
        <v>2110</v>
      </c>
      <c r="K196" s="29">
        <v>831</v>
      </c>
      <c r="L196" s="29">
        <v>619</v>
      </c>
      <c r="M196" s="29">
        <v>68</v>
      </c>
      <c r="N196" s="30">
        <v>63976</v>
      </c>
      <c r="O196" s="31">
        <v>88</v>
      </c>
      <c r="P196" s="66"/>
      <c r="Q196" s="29">
        <v>129</v>
      </c>
      <c r="R196" s="66"/>
      <c r="S196" s="29">
        <v>94</v>
      </c>
      <c r="T196" s="66"/>
      <c r="U196" s="29">
        <v>55</v>
      </c>
      <c r="V196" s="66"/>
      <c r="W196" s="29">
        <v>28</v>
      </c>
      <c r="X196" s="66"/>
      <c r="Y196" s="29">
        <v>14</v>
      </c>
      <c r="Z196" s="66"/>
      <c r="AA196" s="29">
        <v>4</v>
      </c>
      <c r="AB196" s="66"/>
      <c r="AC196" s="29">
        <v>0</v>
      </c>
      <c r="AD196" s="66"/>
      <c r="AE196" s="30">
        <v>412</v>
      </c>
      <c r="AF196" s="79">
        <f t="shared" si="4"/>
        <v>6.4399149681130426E-3</v>
      </c>
      <c r="AG196" s="32">
        <f t="shared" si="5"/>
        <v>24</v>
      </c>
      <c r="AH196" s="33"/>
      <c r="AI196" s="33"/>
      <c r="AJ196" s="33"/>
      <c r="AK196" s="33"/>
      <c r="AL196" s="33"/>
      <c r="AM196" s="33"/>
      <c r="AN196" s="33"/>
      <c r="AO196" s="34"/>
      <c r="AP196" s="34"/>
      <c r="AQ196" s="34"/>
      <c r="AR196" s="34"/>
      <c r="AS196" s="34"/>
      <c r="AT196" s="34"/>
      <c r="AU196" s="34"/>
    </row>
    <row r="197" spans="1:47" x14ac:dyDescent="0.2">
      <c r="A197" s="25" t="s">
        <v>375</v>
      </c>
      <c r="B197" s="26" t="s">
        <v>54</v>
      </c>
      <c r="C197" s="27" t="s">
        <v>25</v>
      </c>
      <c r="D197" s="28" t="s">
        <v>666</v>
      </c>
      <c r="E197" s="28" t="str">
        <f>VLOOKUP(D197,Sheet2!A$1:B$353,2,FALSE)</f>
        <v>Large Urban</v>
      </c>
      <c r="F197" s="29">
        <v>85443</v>
      </c>
      <c r="G197" s="29">
        <v>21329</v>
      </c>
      <c r="H197" s="29">
        <v>15390</v>
      </c>
      <c r="I197" s="29">
        <v>6486</v>
      </c>
      <c r="J197" s="29">
        <v>2294</v>
      </c>
      <c r="K197" s="29">
        <v>990</v>
      </c>
      <c r="L197" s="29">
        <v>693</v>
      </c>
      <c r="M197" s="29">
        <v>109</v>
      </c>
      <c r="N197" s="30">
        <v>132734</v>
      </c>
      <c r="O197" s="31">
        <v>453</v>
      </c>
      <c r="P197" s="66"/>
      <c r="Q197" s="29">
        <v>198</v>
      </c>
      <c r="R197" s="66"/>
      <c r="S197" s="29">
        <v>145</v>
      </c>
      <c r="T197" s="66"/>
      <c r="U197" s="29">
        <v>109</v>
      </c>
      <c r="V197" s="66"/>
      <c r="W197" s="29">
        <v>22</v>
      </c>
      <c r="X197" s="66"/>
      <c r="Y197" s="29">
        <v>11</v>
      </c>
      <c r="Z197" s="66"/>
      <c r="AA197" s="29">
        <v>6</v>
      </c>
      <c r="AB197" s="66"/>
      <c r="AC197" s="29">
        <v>2</v>
      </c>
      <c r="AD197" s="66"/>
      <c r="AE197" s="30">
        <v>946</v>
      </c>
      <c r="AF197" s="79">
        <f t="shared" si="4"/>
        <v>7.1270360269411002E-3</v>
      </c>
      <c r="AG197" s="32">
        <f t="shared" si="5"/>
        <v>16</v>
      </c>
      <c r="AH197" s="33"/>
      <c r="AI197" s="33"/>
      <c r="AJ197" s="33"/>
      <c r="AK197" s="33"/>
      <c r="AL197" s="33"/>
      <c r="AM197" s="33"/>
      <c r="AN197" s="33"/>
      <c r="AO197" s="34"/>
      <c r="AP197" s="34"/>
      <c r="AQ197" s="34"/>
      <c r="AR197" s="34"/>
      <c r="AS197" s="34"/>
      <c r="AT197" s="34"/>
      <c r="AU197" s="34"/>
    </row>
    <row r="198" spans="1:47" x14ac:dyDescent="0.2">
      <c r="A198" s="25" t="s">
        <v>376</v>
      </c>
      <c r="B198" s="26" t="s">
        <v>18</v>
      </c>
      <c r="C198" s="27" t="s">
        <v>60</v>
      </c>
      <c r="D198" s="28" t="s">
        <v>667</v>
      </c>
      <c r="E198" s="28" t="str">
        <f>VLOOKUP(D198,Sheet2!A$1:B$353,2,FALSE)</f>
        <v>Other Urban</v>
      </c>
      <c r="F198" s="29">
        <v>20094</v>
      </c>
      <c r="G198" s="29">
        <v>12552</v>
      </c>
      <c r="H198" s="29">
        <v>12164</v>
      </c>
      <c r="I198" s="29">
        <v>6755</v>
      </c>
      <c r="J198" s="29">
        <v>2236</v>
      </c>
      <c r="K198" s="29">
        <v>577</v>
      </c>
      <c r="L198" s="29">
        <v>140</v>
      </c>
      <c r="M198" s="29">
        <v>15</v>
      </c>
      <c r="N198" s="30">
        <v>54533</v>
      </c>
      <c r="O198" s="31">
        <v>23</v>
      </c>
      <c r="P198" s="66"/>
      <c r="Q198" s="29">
        <v>19</v>
      </c>
      <c r="R198" s="66"/>
      <c r="S198" s="29">
        <v>8</v>
      </c>
      <c r="T198" s="66"/>
      <c r="U198" s="29">
        <v>8</v>
      </c>
      <c r="V198" s="66"/>
      <c r="W198" s="29">
        <v>1</v>
      </c>
      <c r="X198" s="66"/>
      <c r="Y198" s="29">
        <v>0</v>
      </c>
      <c r="Z198" s="66"/>
      <c r="AA198" s="29">
        <v>1</v>
      </c>
      <c r="AB198" s="66"/>
      <c r="AC198" s="29">
        <v>0</v>
      </c>
      <c r="AD198" s="66"/>
      <c r="AE198" s="30">
        <v>60</v>
      </c>
      <c r="AF198" s="79">
        <f t="shared" si="4"/>
        <v>1.1002512240294868E-3</v>
      </c>
      <c r="AG198" s="32">
        <f t="shared" si="5"/>
        <v>52</v>
      </c>
      <c r="AH198" s="33"/>
      <c r="AI198" s="33"/>
      <c r="AJ198" s="33"/>
      <c r="AK198" s="33"/>
      <c r="AL198" s="33"/>
      <c r="AM198" s="33"/>
      <c r="AN198" s="33"/>
      <c r="AO198" s="34"/>
      <c r="AP198" s="34"/>
      <c r="AQ198" s="34"/>
      <c r="AR198" s="34"/>
      <c r="AS198" s="34"/>
      <c r="AT198" s="34"/>
      <c r="AU198" s="34"/>
    </row>
    <row r="199" spans="1:47" x14ac:dyDescent="0.2">
      <c r="A199" s="25" t="s">
        <v>377</v>
      </c>
      <c r="B199" s="26" t="s">
        <v>18</v>
      </c>
      <c r="C199" s="27" t="s">
        <v>25</v>
      </c>
      <c r="D199" s="28" t="s">
        <v>668</v>
      </c>
      <c r="E199" s="28" t="str">
        <f>VLOOKUP(D199,Sheet2!A$1:B$353,2,FALSE)</f>
        <v>Large Urban</v>
      </c>
      <c r="F199" s="29">
        <v>3835</v>
      </c>
      <c r="G199" s="29">
        <v>5936</v>
      </c>
      <c r="H199" s="29">
        <v>7044</v>
      </c>
      <c r="I199" s="29">
        <v>3028</v>
      </c>
      <c r="J199" s="29">
        <v>1827</v>
      </c>
      <c r="K199" s="29">
        <v>542</v>
      </c>
      <c r="L199" s="29">
        <v>448</v>
      </c>
      <c r="M199" s="29">
        <v>77</v>
      </c>
      <c r="N199" s="30">
        <v>22737</v>
      </c>
      <c r="O199" s="31">
        <v>26</v>
      </c>
      <c r="P199" s="66"/>
      <c r="Q199" s="29">
        <v>26</v>
      </c>
      <c r="R199" s="66"/>
      <c r="S199" s="29">
        <v>20</v>
      </c>
      <c r="T199" s="66"/>
      <c r="U199" s="29">
        <v>16</v>
      </c>
      <c r="V199" s="66"/>
      <c r="W199" s="29">
        <v>5</v>
      </c>
      <c r="X199" s="66"/>
      <c r="Y199" s="29">
        <v>0</v>
      </c>
      <c r="Z199" s="66"/>
      <c r="AA199" s="29">
        <v>1</v>
      </c>
      <c r="AB199" s="66"/>
      <c r="AC199" s="29">
        <v>0</v>
      </c>
      <c r="AD199" s="66"/>
      <c r="AE199" s="30">
        <v>94</v>
      </c>
      <c r="AF199" s="79">
        <f t="shared" ref="AF199:AF262" si="6">AE199/N199</f>
        <v>4.1342305493248886E-3</v>
      </c>
      <c r="AG199" s="32">
        <f t="shared" ref="AG199:AG262" si="7">1+SUMPRODUCT((E$6:E$331=E199)*(AF$6:AF$331&gt;AF199))</f>
        <v>27</v>
      </c>
      <c r="AH199" s="33"/>
      <c r="AI199" s="33"/>
      <c r="AJ199" s="33"/>
      <c r="AK199" s="33"/>
      <c r="AL199" s="33"/>
      <c r="AM199" s="33"/>
      <c r="AN199" s="33"/>
      <c r="AO199" s="34"/>
      <c r="AP199" s="34"/>
      <c r="AQ199" s="34"/>
      <c r="AR199" s="34"/>
      <c r="AS199" s="34"/>
      <c r="AT199" s="34"/>
      <c r="AU199" s="34"/>
    </row>
    <row r="200" spans="1:47" x14ac:dyDescent="0.2">
      <c r="A200" s="25" t="s">
        <v>378</v>
      </c>
      <c r="B200" s="26" t="s">
        <v>43</v>
      </c>
      <c r="C200" s="27" t="s">
        <v>22</v>
      </c>
      <c r="D200" s="28" t="s">
        <v>379</v>
      </c>
      <c r="E200" s="28" t="str">
        <f>VLOOKUP(D200,Sheet2!A$1:B$353,2,FALSE)</f>
        <v>Major Urban</v>
      </c>
      <c r="F200" s="29">
        <v>50288</v>
      </c>
      <c r="G200" s="29">
        <v>16335</v>
      </c>
      <c r="H200" s="29">
        <v>15335</v>
      </c>
      <c r="I200" s="29">
        <v>6515</v>
      </c>
      <c r="J200" s="29">
        <v>3197</v>
      </c>
      <c r="K200" s="29">
        <v>1460</v>
      </c>
      <c r="L200" s="29">
        <v>846</v>
      </c>
      <c r="M200" s="29">
        <v>74</v>
      </c>
      <c r="N200" s="30">
        <v>94050</v>
      </c>
      <c r="O200" s="31">
        <v>91</v>
      </c>
      <c r="P200" s="66"/>
      <c r="Q200" s="29">
        <v>37</v>
      </c>
      <c r="R200" s="66"/>
      <c r="S200" s="29">
        <v>25</v>
      </c>
      <c r="T200" s="66"/>
      <c r="U200" s="29">
        <v>16</v>
      </c>
      <c r="V200" s="66"/>
      <c r="W200" s="29">
        <v>11</v>
      </c>
      <c r="X200" s="66"/>
      <c r="Y200" s="29">
        <v>5</v>
      </c>
      <c r="Z200" s="66"/>
      <c r="AA200" s="29">
        <v>0</v>
      </c>
      <c r="AB200" s="66"/>
      <c r="AC200" s="29">
        <v>1</v>
      </c>
      <c r="AD200" s="66"/>
      <c r="AE200" s="30">
        <v>186</v>
      </c>
      <c r="AF200" s="79">
        <f t="shared" si="6"/>
        <v>1.9776714513556619E-3</v>
      </c>
      <c r="AG200" s="32">
        <f t="shared" si="7"/>
        <v>62</v>
      </c>
      <c r="AH200" s="33"/>
      <c r="AI200" s="33"/>
      <c r="AJ200" s="33"/>
      <c r="AK200" s="33"/>
      <c r="AL200" s="33"/>
      <c r="AM200" s="33"/>
      <c r="AN200" s="33"/>
      <c r="AO200" s="34"/>
      <c r="AP200" s="34"/>
      <c r="AQ200" s="34"/>
      <c r="AR200" s="34"/>
      <c r="AS200" s="34"/>
      <c r="AT200" s="34"/>
      <c r="AU200" s="34"/>
    </row>
    <row r="201" spans="1:47" x14ac:dyDescent="0.2">
      <c r="A201" s="25" t="s">
        <v>380</v>
      </c>
      <c r="B201" s="26" t="s">
        <v>18</v>
      </c>
      <c r="C201" s="27" t="s">
        <v>19</v>
      </c>
      <c r="D201" s="28" t="s">
        <v>381</v>
      </c>
      <c r="E201" s="28" t="str">
        <f>VLOOKUP(D201,Sheet2!A$1:B$353,2,FALSE)</f>
        <v>Other Urban</v>
      </c>
      <c r="F201" s="29">
        <v>2283</v>
      </c>
      <c r="G201" s="29">
        <v>9064</v>
      </c>
      <c r="H201" s="29">
        <v>18700</v>
      </c>
      <c r="I201" s="29">
        <v>15649</v>
      </c>
      <c r="J201" s="29">
        <v>6778</v>
      </c>
      <c r="K201" s="29">
        <v>2801</v>
      </c>
      <c r="L201" s="29">
        <v>3154</v>
      </c>
      <c r="M201" s="29">
        <v>571</v>
      </c>
      <c r="N201" s="30">
        <v>59000</v>
      </c>
      <c r="O201" s="31">
        <v>66</v>
      </c>
      <c r="P201" s="66"/>
      <c r="Q201" s="29">
        <v>146</v>
      </c>
      <c r="R201" s="66"/>
      <c r="S201" s="29">
        <v>309</v>
      </c>
      <c r="T201" s="66"/>
      <c r="U201" s="29">
        <v>377</v>
      </c>
      <c r="V201" s="66"/>
      <c r="W201" s="29">
        <v>213</v>
      </c>
      <c r="X201" s="66"/>
      <c r="Y201" s="29">
        <v>68</v>
      </c>
      <c r="Z201" s="66"/>
      <c r="AA201" s="29">
        <v>54</v>
      </c>
      <c r="AB201" s="66"/>
      <c r="AC201" s="29">
        <v>14</v>
      </c>
      <c r="AD201" s="66"/>
      <c r="AE201" s="30">
        <v>1247</v>
      </c>
      <c r="AF201" s="79">
        <f t="shared" si="6"/>
        <v>2.1135593220338984E-2</v>
      </c>
      <c r="AG201" s="32">
        <f t="shared" si="7"/>
        <v>6</v>
      </c>
      <c r="AH201" s="33"/>
      <c r="AI201" s="33"/>
      <c r="AJ201" s="33"/>
      <c r="AK201" s="33"/>
      <c r="AL201" s="33"/>
      <c r="AM201" s="33"/>
      <c r="AN201" s="33"/>
      <c r="AO201" s="34"/>
      <c r="AP201" s="34"/>
      <c r="AQ201" s="34"/>
      <c r="AR201" s="34"/>
      <c r="AS201" s="34"/>
      <c r="AT201" s="34"/>
      <c r="AU201" s="34"/>
    </row>
    <row r="202" spans="1:47" x14ac:dyDescent="0.2">
      <c r="A202" s="25" t="s">
        <v>382</v>
      </c>
      <c r="B202" s="26" t="s">
        <v>18</v>
      </c>
      <c r="C202" s="27" t="s">
        <v>22</v>
      </c>
      <c r="D202" s="28" t="s">
        <v>383</v>
      </c>
      <c r="E202" s="28" t="str">
        <f>VLOOKUP(D202,Sheet2!A$1:B$353,2,FALSE)</f>
        <v>Other Urban</v>
      </c>
      <c r="F202" s="29">
        <v>24720</v>
      </c>
      <c r="G202" s="29">
        <v>4457</v>
      </c>
      <c r="H202" s="29">
        <v>4245</v>
      </c>
      <c r="I202" s="29">
        <v>3087</v>
      </c>
      <c r="J202" s="29">
        <v>1716</v>
      </c>
      <c r="K202" s="29">
        <v>947</v>
      </c>
      <c r="L202" s="29">
        <v>521</v>
      </c>
      <c r="M202" s="29">
        <v>43</v>
      </c>
      <c r="N202" s="30">
        <v>39736</v>
      </c>
      <c r="O202" s="31">
        <v>69</v>
      </c>
      <c r="P202" s="66"/>
      <c r="Q202" s="29">
        <v>21</v>
      </c>
      <c r="R202" s="66"/>
      <c r="S202" s="29">
        <v>5</v>
      </c>
      <c r="T202" s="66"/>
      <c r="U202" s="29">
        <v>9</v>
      </c>
      <c r="V202" s="66"/>
      <c r="W202" s="29">
        <v>3</v>
      </c>
      <c r="X202" s="66"/>
      <c r="Y202" s="29">
        <v>5</v>
      </c>
      <c r="Z202" s="66"/>
      <c r="AA202" s="29">
        <v>4</v>
      </c>
      <c r="AB202" s="66"/>
      <c r="AC202" s="29">
        <v>1</v>
      </c>
      <c r="AD202" s="66"/>
      <c r="AE202" s="30">
        <v>117</v>
      </c>
      <c r="AF202" s="79">
        <f t="shared" si="6"/>
        <v>2.9444332595127843E-3</v>
      </c>
      <c r="AG202" s="32">
        <f t="shared" si="7"/>
        <v>39</v>
      </c>
      <c r="AH202" s="33"/>
      <c r="AI202" s="33"/>
      <c r="AJ202" s="33"/>
      <c r="AK202" s="33"/>
      <c r="AL202" s="33"/>
      <c r="AM202" s="33"/>
      <c r="AN202" s="33"/>
      <c r="AO202" s="34"/>
      <c r="AP202" s="34"/>
      <c r="AQ202" s="34"/>
      <c r="AR202" s="34"/>
      <c r="AS202" s="34"/>
      <c r="AT202" s="34"/>
      <c r="AU202" s="34"/>
    </row>
    <row r="203" spans="1:47" x14ac:dyDescent="0.2">
      <c r="A203" s="25" t="s">
        <v>384</v>
      </c>
      <c r="B203" s="26" t="s">
        <v>54</v>
      </c>
      <c r="C203" s="27" t="s">
        <v>10</v>
      </c>
      <c r="D203" s="28" t="s">
        <v>669</v>
      </c>
      <c r="E203" s="28" t="str">
        <f>VLOOKUP(D203,Sheet2!A$1:B$353,2,FALSE)</f>
        <v>Other Urban</v>
      </c>
      <c r="F203" s="29">
        <v>33629</v>
      </c>
      <c r="G203" s="29">
        <v>18657</v>
      </c>
      <c r="H203" s="29">
        <v>12465</v>
      </c>
      <c r="I203" s="29">
        <v>6989</v>
      </c>
      <c r="J203" s="29">
        <v>4136</v>
      </c>
      <c r="K203" s="29">
        <v>1780</v>
      </c>
      <c r="L203" s="29">
        <v>872</v>
      </c>
      <c r="M203" s="29">
        <v>66</v>
      </c>
      <c r="N203" s="30">
        <v>78594</v>
      </c>
      <c r="O203" s="31">
        <v>83</v>
      </c>
      <c r="P203" s="66"/>
      <c r="Q203" s="29">
        <v>54</v>
      </c>
      <c r="R203" s="66"/>
      <c r="S203" s="29">
        <v>33</v>
      </c>
      <c r="T203" s="66"/>
      <c r="U203" s="29">
        <v>20</v>
      </c>
      <c r="V203" s="66"/>
      <c r="W203" s="29">
        <v>6</v>
      </c>
      <c r="X203" s="66"/>
      <c r="Y203" s="29">
        <v>5</v>
      </c>
      <c r="Z203" s="66"/>
      <c r="AA203" s="29">
        <v>8</v>
      </c>
      <c r="AB203" s="66"/>
      <c r="AC203" s="29">
        <v>1</v>
      </c>
      <c r="AD203" s="66"/>
      <c r="AE203" s="30">
        <v>210</v>
      </c>
      <c r="AF203" s="79">
        <f t="shared" si="6"/>
        <v>2.67195969157951E-3</v>
      </c>
      <c r="AG203" s="32">
        <f t="shared" si="7"/>
        <v>44</v>
      </c>
      <c r="AH203" s="33"/>
      <c r="AI203" s="33"/>
      <c r="AJ203" s="33"/>
      <c r="AK203" s="33"/>
      <c r="AL203" s="33"/>
      <c r="AM203" s="33"/>
      <c r="AN203" s="33"/>
      <c r="AO203" s="34"/>
      <c r="AP203" s="34"/>
      <c r="AQ203" s="34"/>
      <c r="AR203" s="34"/>
      <c r="AS203" s="34"/>
      <c r="AT203" s="34"/>
      <c r="AU203" s="34"/>
    </row>
    <row r="204" spans="1:47" x14ac:dyDescent="0.2">
      <c r="A204" s="25" t="s">
        <v>385</v>
      </c>
      <c r="B204" s="26" t="s">
        <v>54</v>
      </c>
      <c r="C204" s="27" t="s">
        <v>55</v>
      </c>
      <c r="D204" s="28" t="s">
        <v>670</v>
      </c>
      <c r="E204" s="28" t="str">
        <f>VLOOKUP(D204,Sheet2!A$1:B$353,2,FALSE)</f>
        <v>Other Urban</v>
      </c>
      <c r="F204" s="29">
        <v>46555</v>
      </c>
      <c r="G204" s="29">
        <v>31134</v>
      </c>
      <c r="H204" s="29">
        <v>21800</v>
      </c>
      <c r="I204" s="29">
        <v>8922</v>
      </c>
      <c r="J204" s="29">
        <v>4539</v>
      </c>
      <c r="K204" s="29">
        <v>1673</v>
      </c>
      <c r="L204" s="29">
        <v>578</v>
      </c>
      <c r="M204" s="29">
        <v>59</v>
      </c>
      <c r="N204" s="30">
        <v>115260</v>
      </c>
      <c r="O204" s="31">
        <v>383</v>
      </c>
      <c r="P204" s="66"/>
      <c r="Q204" s="29">
        <v>243</v>
      </c>
      <c r="R204" s="66"/>
      <c r="S204" s="29">
        <v>144</v>
      </c>
      <c r="T204" s="66"/>
      <c r="U204" s="29">
        <v>102</v>
      </c>
      <c r="V204" s="66"/>
      <c r="W204" s="29">
        <v>85</v>
      </c>
      <c r="X204" s="66"/>
      <c r="Y204" s="29">
        <v>35</v>
      </c>
      <c r="Z204" s="66"/>
      <c r="AA204" s="29">
        <v>12</v>
      </c>
      <c r="AB204" s="66"/>
      <c r="AC204" s="29">
        <v>0</v>
      </c>
      <c r="AD204" s="66"/>
      <c r="AE204" s="30">
        <v>1004</v>
      </c>
      <c r="AF204" s="79">
        <f t="shared" si="6"/>
        <v>8.7107409335415581E-3</v>
      </c>
      <c r="AG204" s="32">
        <f t="shared" si="7"/>
        <v>15</v>
      </c>
      <c r="AH204" s="33"/>
      <c r="AI204" s="33"/>
      <c r="AJ204" s="33"/>
      <c r="AK204" s="33"/>
      <c r="AL204" s="33"/>
      <c r="AM204" s="33"/>
      <c r="AN204" s="33"/>
      <c r="AO204" s="34"/>
      <c r="AP204" s="34"/>
      <c r="AQ204" s="34"/>
      <c r="AR204" s="34"/>
      <c r="AS204" s="34"/>
      <c r="AT204" s="34"/>
      <c r="AU204" s="34"/>
    </row>
    <row r="205" spans="1:47" x14ac:dyDescent="0.2">
      <c r="A205" s="25" t="s">
        <v>386</v>
      </c>
      <c r="B205" s="26" t="s">
        <v>54</v>
      </c>
      <c r="C205" s="27" t="s">
        <v>55</v>
      </c>
      <c r="D205" s="28" t="s">
        <v>671</v>
      </c>
      <c r="E205" s="28" t="str">
        <f>VLOOKUP(D205,Sheet2!A$1:B$353,2,FALSE)</f>
        <v>Large Urban</v>
      </c>
      <c r="F205" s="29">
        <v>4700</v>
      </c>
      <c r="G205" s="29">
        <v>11862</v>
      </c>
      <c r="H205" s="29">
        <v>22497</v>
      </c>
      <c r="I205" s="29">
        <v>12110</v>
      </c>
      <c r="J205" s="29">
        <v>7996</v>
      </c>
      <c r="K205" s="29">
        <v>3916</v>
      </c>
      <c r="L205" s="29">
        <v>3050</v>
      </c>
      <c r="M205" s="29">
        <v>893</v>
      </c>
      <c r="N205" s="30">
        <v>67024</v>
      </c>
      <c r="O205" s="31">
        <v>48</v>
      </c>
      <c r="P205" s="66"/>
      <c r="Q205" s="29">
        <v>138</v>
      </c>
      <c r="R205" s="66"/>
      <c r="S205" s="29">
        <v>274</v>
      </c>
      <c r="T205" s="66"/>
      <c r="U205" s="29">
        <v>276</v>
      </c>
      <c r="V205" s="66"/>
      <c r="W205" s="29">
        <v>294</v>
      </c>
      <c r="X205" s="66"/>
      <c r="Y205" s="29">
        <v>293</v>
      </c>
      <c r="Z205" s="66"/>
      <c r="AA205" s="29">
        <v>355</v>
      </c>
      <c r="AB205" s="66"/>
      <c r="AC205" s="29">
        <v>140</v>
      </c>
      <c r="AD205" s="66"/>
      <c r="AE205" s="30">
        <v>1818</v>
      </c>
      <c r="AF205" s="79">
        <f t="shared" si="6"/>
        <v>2.7124612079255192E-2</v>
      </c>
      <c r="AG205" s="32">
        <f t="shared" si="7"/>
        <v>3</v>
      </c>
      <c r="AH205" s="33"/>
      <c r="AI205" s="33"/>
      <c r="AJ205" s="33"/>
      <c r="AK205" s="33"/>
      <c r="AL205" s="33"/>
      <c r="AM205" s="33"/>
      <c r="AN205" s="33"/>
      <c r="AO205" s="34"/>
      <c r="AP205" s="34"/>
      <c r="AQ205" s="34"/>
      <c r="AR205" s="34"/>
      <c r="AS205" s="34"/>
      <c r="AT205" s="34"/>
      <c r="AU205" s="34"/>
    </row>
    <row r="206" spans="1:47" x14ac:dyDescent="0.2">
      <c r="A206" s="25" t="s">
        <v>387</v>
      </c>
      <c r="B206" s="26" t="s">
        <v>54</v>
      </c>
      <c r="C206" s="27" t="s">
        <v>19</v>
      </c>
      <c r="D206" s="28" t="s">
        <v>672</v>
      </c>
      <c r="E206" s="28" t="str">
        <f>VLOOKUP(D206,Sheet2!A$1:B$353,2,FALSE)</f>
        <v>Large Urban</v>
      </c>
      <c r="F206" s="29">
        <v>24647</v>
      </c>
      <c r="G206" s="29">
        <v>30754</v>
      </c>
      <c r="H206" s="29">
        <v>21338</v>
      </c>
      <c r="I206" s="29">
        <v>5924</v>
      </c>
      <c r="J206" s="29">
        <v>3582</v>
      </c>
      <c r="K206" s="29">
        <v>1637</v>
      </c>
      <c r="L206" s="29">
        <v>678</v>
      </c>
      <c r="M206" s="29">
        <v>65</v>
      </c>
      <c r="N206" s="30">
        <v>88625</v>
      </c>
      <c r="O206" s="31">
        <v>178</v>
      </c>
      <c r="P206" s="66"/>
      <c r="Q206" s="29">
        <v>223</v>
      </c>
      <c r="R206" s="66"/>
      <c r="S206" s="29">
        <v>140</v>
      </c>
      <c r="T206" s="66"/>
      <c r="U206" s="29">
        <v>98</v>
      </c>
      <c r="V206" s="66"/>
      <c r="W206" s="29">
        <v>124</v>
      </c>
      <c r="X206" s="66"/>
      <c r="Y206" s="29">
        <v>105</v>
      </c>
      <c r="Z206" s="66"/>
      <c r="AA206" s="29">
        <v>39</v>
      </c>
      <c r="AB206" s="66"/>
      <c r="AC206" s="29">
        <v>2</v>
      </c>
      <c r="AD206" s="66"/>
      <c r="AE206" s="30">
        <v>909</v>
      </c>
      <c r="AF206" s="79">
        <f t="shared" si="6"/>
        <v>1.025669957686883E-2</v>
      </c>
      <c r="AG206" s="32">
        <f t="shared" si="7"/>
        <v>10</v>
      </c>
      <c r="AH206" s="33"/>
      <c r="AI206" s="33"/>
      <c r="AJ206" s="33"/>
      <c r="AK206" s="33"/>
      <c r="AL206" s="33"/>
      <c r="AM206" s="33"/>
      <c r="AN206" s="33"/>
      <c r="AO206" s="34"/>
      <c r="AP206" s="34"/>
      <c r="AQ206" s="34"/>
      <c r="AR206" s="34"/>
      <c r="AS206" s="34"/>
      <c r="AT206" s="34"/>
      <c r="AU206" s="34"/>
    </row>
    <row r="207" spans="1:47" x14ac:dyDescent="0.2">
      <c r="A207" s="25" t="s">
        <v>388</v>
      </c>
      <c r="B207" s="26" t="s">
        <v>18</v>
      </c>
      <c r="C207" s="27" t="s">
        <v>22</v>
      </c>
      <c r="D207" s="28" t="s">
        <v>389</v>
      </c>
      <c r="E207" s="28" t="str">
        <f>VLOOKUP(D207,Sheet2!A$1:B$353,2,FALSE)</f>
        <v>Large Urban</v>
      </c>
      <c r="F207" s="29">
        <v>27875</v>
      </c>
      <c r="G207" s="29">
        <v>12090</v>
      </c>
      <c r="H207" s="29">
        <v>9561</v>
      </c>
      <c r="I207" s="29">
        <v>6324</v>
      </c>
      <c r="J207" s="29">
        <v>2491</v>
      </c>
      <c r="K207" s="29">
        <v>1229</v>
      </c>
      <c r="L207" s="29">
        <v>891</v>
      </c>
      <c r="M207" s="29">
        <v>54</v>
      </c>
      <c r="N207" s="30">
        <v>60515</v>
      </c>
      <c r="O207" s="31">
        <v>137</v>
      </c>
      <c r="P207" s="66"/>
      <c r="Q207" s="29">
        <v>64</v>
      </c>
      <c r="R207" s="66"/>
      <c r="S207" s="29">
        <v>26</v>
      </c>
      <c r="T207" s="66"/>
      <c r="U207" s="29">
        <v>25</v>
      </c>
      <c r="V207" s="66"/>
      <c r="W207" s="29">
        <v>11</v>
      </c>
      <c r="X207" s="66"/>
      <c r="Y207" s="29">
        <v>2</v>
      </c>
      <c r="Z207" s="66"/>
      <c r="AA207" s="29">
        <v>6</v>
      </c>
      <c r="AB207" s="66"/>
      <c r="AC207" s="29">
        <v>0</v>
      </c>
      <c r="AD207" s="66"/>
      <c r="AE207" s="30">
        <v>271</v>
      </c>
      <c r="AF207" s="79">
        <f t="shared" si="6"/>
        <v>4.4782285383789143E-3</v>
      </c>
      <c r="AG207" s="32">
        <f t="shared" si="7"/>
        <v>26</v>
      </c>
      <c r="AH207" s="33"/>
      <c r="AI207" s="33"/>
      <c r="AJ207" s="33"/>
      <c r="AK207" s="33"/>
      <c r="AL207" s="33"/>
      <c r="AM207" s="33"/>
      <c r="AN207" s="33"/>
      <c r="AO207" s="34"/>
      <c r="AP207" s="34"/>
      <c r="AQ207" s="34"/>
      <c r="AR207" s="34"/>
      <c r="AS207" s="34"/>
      <c r="AT207" s="34"/>
      <c r="AU207" s="34"/>
    </row>
    <row r="208" spans="1:47" x14ac:dyDescent="0.2">
      <c r="A208" s="25" t="s">
        <v>390</v>
      </c>
      <c r="B208" s="26" t="s">
        <v>18</v>
      </c>
      <c r="C208" s="27" t="s">
        <v>55</v>
      </c>
      <c r="D208" s="28" t="s">
        <v>391</v>
      </c>
      <c r="E208" s="28" t="str">
        <f>VLOOKUP(D208,Sheet2!A$1:B$353,2,FALSE)</f>
        <v>Rural 80</v>
      </c>
      <c r="F208" s="29">
        <v>1330</v>
      </c>
      <c r="G208" s="29">
        <v>2819</v>
      </c>
      <c r="H208" s="29">
        <v>6902</v>
      </c>
      <c r="I208" s="29">
        <v>4926</v>
      </c>
      <c r="J208" s="29">
        <v>3080</v>
      </c>
      <c r="K208" s="29">
        <v>1800</v>
      </c>
      <c r="L208" s="29">
        <v>1020</v>
      </c>
      <c r="M208" s="29">
        <v>96</v>
      </c>
      <c r="N208" s="30">
        <v>21973</v>
      </c>
      <c r="O208" s="31">
        <v>78</v>
      </c>
      <c r="P208" s="66"/>
      <c r="Q208" s="29">
        <v>170</v>
      </c>
      <c r="R208" s="66"/>
      <c r="S208" s="29">
        <v>445</v>
      </c>
      <c r="T208" s="66"/>
      <c r="U208" s="29">
        <v>405</v>
      </c>
      <c r="V208" s="66"/>
      <c r="W208" s="29">
        <v>254</v>
      </c>
      <c r="X208" s="66"/>
      <c r="Y208" s="29">
        <v>167</v>
      </c>
      <c r="Z208" s="66"/>
      <c r="AA208" s="29">
        <v>105</v>
      </c>
      <c r="AB208" s="66"/>
      <c r="AC208" s="29">
        <v>11</v>
      </c>
      <c r="AD208" s="66"/>
      <c r="AE208" s="30">
        <v>1635</v>
      </c>
      <c r="AF208" s="79">
        <f t="shared" si="6"/>
        <v>7.4409502571337549E-2</v>
      </c>
      <c r="AG208" s="32">
        <f t="shared" si="7"/>
        <v>4</v>
      </c>
      <c r="AH208" s="33"/>
      <c r="AI208" s="33"/>
      <c r="AJ208" s="33"/>
      <c r="AK208" s="33"/>
      <c r="AL208" s="33"/>
      <c r="AM208" s="33"/>
      <c r="AN208" s="33"/>
      <c r="AO208" s="34"/>
      <c r="AP208" s="34"/>
      <c r="AQ208" s="34"/>
      <c r="AR208" s="34"/>
      <c r="AS208" s="34"/>
      <c r="AT208" s="34"/>
      <c r="AU208" s="34"/>
    </row>
    <row r="209" spans="1:47" x14ac:dyDescent="0.2">
      <c r="A209" s="25" t="s">
        <v>392</v>
      </c>
      <c r="B209" s="26" t="s">
        <v>54</v>
      </c>
      <c r="C209" s="27" t="s">
        <v>19</v>
      </c>
      <c r="D209" s="28" t="s">
        <v>673</v>
      </c>
      <c r="E209" s="28" t="str">
        <f>VLOOKUP(D209,Sheet2!A$1:B$353,2,FALSE)</f>
        <v>Large Urban</v>
      </c>
      <c r="F209" s="29">
        <v>5539</v>
      </c>
      <c r="G209" s="29">
        <v>13320</v>
      </c>
      <c r="H209" s="29">
        <v>27567</v>
      </c>
      <c r="I209" s="29">
        <v>10311</v>
      </c>
      <c r="J209" s="29">
        <v>5257</v>
      </c>
      <c r="K209" s="29">
        <v>3229</v>
      </c>
      <c r="L209" s="29">
        <v>1792</v>
      </c>
      <c r="M209" s="29">
        <v>81</v>
      </c>
      <c r="N209" s="30">
        <v>67096</v>
      </c>
      <c r="O209" s="31">
        <v>130</v>
      </c>
      <c r="P209" s="66"/>
      <c r="Q209" s="29">
        <v>257</v>
      </c>
      <c r="R209" s="66"/>
      <c r="S209" s="29">
        <v>431</v>
      </c>
      <c r="T209" s="66"/>
      <c r="U209" s="29">
        <v>155</v>
      </c>
      <c r="V209" s="66"/>
      <c r="W209" s="29">
        <v>55</v>
      </c>
      <c r="X209" s="66"/>
      <c r="Y209" s="29">
        <v>31</v>
      </c>
      <c r="Z209" s="66"/>
      <c r="AA209" s="29">
        <v>10</v>
      </c>
      <c r="AB209" s="66"/>
      <c r="AC209" s="29">
        <v>3</v>
      </c>
      <c r="AD209" s="66"/>
      <c r="AE209" s="30">
        <v>1072</v>
      </c>
      <c r="AF209" s="79">
        <f t="shared" si="6"/>
        <v>1.5977107428162631E-2</v>
      </c>
      <c r="AG209" s="32">
        <f t="shared" si="7"/>
        <v>5</v>
      </c>
      <c r="AH209" s="33"/>
      <c r="AI209" s="33"/>
      <c r="AJ209" s="33"/>
      <c r="AK209" s="33"/>
      <c r="AL209" s="33"/>
      <c r="AM209" s="33"/>
      <c r="AN209" s="33"/>
      <c r="AO209" s="34"/>
      <c r="AP209" s="34"/>
      <c r="AQ209" s="34"/>
      <c r="AR209" s="34"/>
      <c r="AS209" s="34"/>
      <c r="AT209" s="34"/>
      <c r="AU209" s="34"/>
    </row>
    <row r="210" spans="1:47" x14ac:dyDescent="0.2">
      <c r="A210" s="25" t="s">
        <v>393</v>
      </c>
      <c r="B210" s="26" t="s">
        <v>38</v>
      </c>
      <c r="C210" s="27" t="s">
        <v>39</v>
      </c>
      <c r="D210" s="28" t="s">
        <v>394</v>
      </c>
      <c r="E210" s="28" t="str">
        <f>VLOOKUP(D210,Sheet2!A$1:B$353,2,FALSE)</f>
        <v>Major Urban</v>
      </c>
      <c r="F210" s="29">
        <v>1717</v>
      </c>
      <c r="G210" s="29">
        <v>12388</v>
      </c>
      <c r="H210" s="29">
        <v>25734</v>
      </c>
      <c r="I210" s="29">
        <v>31753</v>
      </c>
      <c r="J210" s="29">
        <v>19308</v>
      </c>
      <c r="K210" s="29">
        <v>7244</v>
      </c>
      <c r="L210" s="29">
        <v>3130</v>
      </c>
      <c r="M210" s="29">
        <v>197</v>
      </c>
      <c r="N210" s="30">
        <v>101471</v>
      </c>
      <c r="O210" s="31">
        <v>36</v>
      </c>
      <c r="P210" s="66"/>
      <c r="Q210" s="29">
        <v>263</v>
      </c>
      <c r="R210" s="66"/>
      <c r="S210" s="29">
        <v>363</v>
      </c>
      <c r="T210" s="66"/>
      <c r="U210" s="29">
        <v>282</v>
      </c>
      <c r="V210" s="66"/>
      <c r="W210" s="29">
        <v>120</v>
      </c>
      <c r="X210" s="66"/>
      <c r="Y210" s="29">
        <v>44</v>
      </c>
      <c r="Z210" s="66"/>
      <c r="AA210" s="29">
        <v>16</v>
      </c>
      <c r="AB210" s="66"/>
      <c r="AC210" s="29">
        <v>1</v>
      </c>
      <c r="AD210" s="66"/>
      <c r="AE210" s="30">
        <v>1125</v>
      </c>
      <c r="AF210" s="79">
        <f t="shared" si="6"/>
        <v>1.1086911531373495E-2</v>
      </c>
      <c r="AG210" s="32">
        <f t="shared" si="7"/>
        <v>18</v>
      </c>
      <c r="AH210" s="33"/>
      <c r="AI210" s="33"/>
      <c r="AJ210" s="33"/>
      <c r="AK210" s="33"/>
      <c r="AL210" s="33"/>
      <c r="AM210" s="33"/>
      <c r="AN210" s="33"/>
      <c r="AO210" s="34"/>
      <c r="AP210" s="34"/>
      <c r="AQ210" s="34"/>
      <c r="AR210" s="34"/>
      <c r="AS210" s="34"/>
      <c r="AT210" s="34"/>
      <c r="AU210" s="34"/>
    </row>
    <row r="211" spans="1:47" x14ac:dyDescent="0.2">
      <c r="A211" s="25" t="s">
        <v>395</v>
      </c>
      <c r="B211" s="26" t="s">
        <v>54</v>
      </c>
      <c r="C211" s="27" t="s">
        <v>160</v>
      </c>
      <c r="D211" s="28" t="s">
        <v>674</v>
      </c>
      <c r="E211" s="28" t="str">
        <f>VLOOKUP(D211,Sheet2!A$1:B$353,2,FALSE)</f>
        <v>Significant Rural</v>
      </c>
      <c r="F211" s="29">
        <v>26799</v>
      </c>
      <c r="G211" s="29">
        <v>12653</v>
      </c>
      <c r="H211" s="29">
        <v>13651</v>
      </c>
      <c r="I211" s="29">
        <v>5152</v>
      </c>
      <c r="J211" s="29">
        <v>2953</v>
      </c>
      <c r="K211" s="29">
        <v>840</v>
      </c>
      <c r="L211" s="29">
        <v>381</v>
      </c>
      <c r="M211" s="29">
        <v>23</v>
      </c>
      <c r="N211" s="30">
        <v>62452</v>
      </c>
      <c r="O211" s="31">
        <v>53</v>
      </c>
      <c r="P211" s="66"/>
      <c r="Q211" s="29">
        <v>42</v>
      </c>
      <c r="R211" s="66"/>
      <c r="S211" s="29">
        <v>25</v>
      </c>
      <c r="T211" s="66"/>
      <c r="U211" s="29">
        <v>17</v>
      </c>
      <c r="V211" s="66"/>
      <c r="W211" s="29">
        <v>7</v>
      </c>
      <c r="X211" s="66"/>
      <c r="Y211" s="29">
        <v>3</v>
      </c>
      <c r="Z211" s="66"/>
      <c r="AA211" s="29">
        <v>0</v>
      </c>
      <c r="AB211" s="66"/>
      <c r="AC211" s="29">
        <v>0</v>
      </c>
      <c r="AD211" s="66"/>
      <c r="AE211" s="30">
        <v>147</v>
      </c>
      <c r="AF211" s="79">
        <f t="shared" si="6"/>
        <v>2.3538077243322872E-3</v>
      </c>
      <c r="AG211" s="32">
        <f t="shared" si="7"/>
        <v>50</v>
      </c>
      <c r="AH211" s="33"/>
      <c r="AI211" s="33"/>
      <c r="AJ211" s="33"/>
      <c r="AK211" s="33"/>
      <c r="AL211" s="33"/>
      <c r="AM211" s="33"/>
      <c r="AN211" s="33"/>
      <c r="AO211" s="34"/>
      <c r="AP211" s="34"/>
      <c r="AQ211" s="34"/>
      <c r="AR211" s="34"/>
      <c r="AS211" s="34"/>
      <c r="AT211" s="34"/>
      <c r="AU211" s="34"/>
    </row>
    <row r="212" spans="1:47" x14ac:dyDescent="0.2">
      <c r="A212" s="25" t="s">
        <v>396</v>
      </c>
      <c r="B212" s="26" t="s">
        <v>18</v>
      </c>
      <c r="C212" s="27" t="s">
        <v>60</v>
      </c>
      <c r="D212" s="28" t="s">
        <v>397</v>
      </c>
      <c r="E212" s="28" t="str">
        <f>VLOOKUP(D212,Sheet2!A$1:B$353,2,FALSE)</f>
        <v>Other Urban</v>
      </c>
      <c r="F212" s="29">
        <v>7496</v>
      </c>
      <c r="G212" s="29">
        <v>11704</v>
      </c>
      <c r="H212" s="29">
        <v>7207</v>
      </c>
      <c r="I212" s="29">
        <v>4210</v>
      </c>
      <c r="J212" s="29">
        <v>3116</v>
      </c>
      <c r="K212" s="29">
        <v>1131</v>
      </c>
      <c r="L212" s="29">
        <v>434</v>
      </c>
      <c r="M212" s="29">
        <v>20</v>
      </c>
      <c r="N212" s="30">
        <v>35318</v>
      </c>
      <c r="O212" s="31">
        <v>7</v>
      </c>
      <c r="P212" s="66"/>
      <c r="Q212" s="29">
        <v>8</v>
      </c>
      <c r="R212" s="66"/>
      <c r="S212" s="29">
        <v>8</v>
      </c>
      <c r="T212" s="66"/>
      <c r="U212" s="29">
        <v>4</v>
      </c>
      <c r="V212" s="66"/>
      <c r="W212" s="29">
        <v>6</v>
      </c>
      <c r="X212" s="66"/>
      <c r="Y212" s="29">
        <v>1</v>
      </c>
      <c r="Z212" s="66"/>
      <c r="AA212" s="29">
        <v>1</v>
      </c>
      <c r="AB212" s="66"/>
      <c r="AC212" s="29">
        <v>0</v>
      </c>
      <c r="AD212" s="66"/>
      <c r="AE212" s="30">
        <v>35</v>
      </c>
      <c r="AF212" s="79">
        <f t="shared" si="6"/>
        <v>9.9099609264397762E-4</v>
      </c>
      <c r="AG212" s="32">
        <f t="shared" si="7"/>
        <v>54</v>
      </c>
      <c r="AH212" s="33"/>
      <c r="AI212" s="33"/>
      <c r="AJ212" s="33"/>
      <c r="AK212" s="33"/>
      <c r="AL212" s="33"/>
      <c r="AM212" s="33"/>
      <c r="AN212" s="33"/>
      <c r="AO212" s="34"/>
      <c r="AP212" s="34"/>
      <c r="AQ212" s="34"/>
      <c r="AR212" s="34"/>
      <c r="AS212" s="34"/>
      <c r="AT212" s="34"/>
      <c r="AU212" s="34"/>
    </row>
    <row r="213" spans="1:47" x14ac:dyDescent="0.2">
      <c r="A213" s="25" t="s">
        <v>398</v>
      </c>
      <c r="B213" s="26" t="s">
        <v>18</v>
      </c>
      <c r="C213" s="27" t="s">
        <v>19</v>
      </c>
      <c r="D213" s="28" t="s">
        <v>675</v>
      </c>
      <c r="E213" s="28" t="str">
        <f>VLOOKUP(D213,Sheet2!A$1:B$353,2,FALSE)</f>
        <v>Other Urban</v>
      </c>
      <c r="F213" s="29">
        <v>1011</v>
      </c>
      <c r="G213" s="29">
        <v>3601</v>
      </c>
      <c r="H213" s="29">
        <v>11465</v>
      </c>
      <c r="I213" s="29">
        <v>16610</v>
      </c>
      <c r="J213" s="29">
        <v>10337</v>
      </c>
      <c r="K213" s="29">
        <v>7026</v>
      </c>
      <c r="L213" s="29">
        <v>6989</v>
      </c>
      <c r="M213" s="29">
        <v>936</v>
      </c>
      <c r="N213" s="30">
        <v>57975</v>
      </c>
      <c r="O213" s="31">
        <v>14</v>
      </c>
      <c r="P213" s="66"/>
      <c r="Q213" s="29">
        <v>36</v>
      </c>
      <c r="R213" s="66"/>
      <c r="S213" s="29">
        <v>92</v>
      </c>
      <c r="T213" s="66"/>
      <c r="U213" s="29">
        <v>104</v>
      </c>
      <c r="V213" s="66"/>
      <c r="W213" s="29">
        <v>54</v>
      </c>
      <c r="X213" s="66"/>
      <c r="Y213" s="29">
        <v>29</v>
      </c>
      <c r="Z213" s="66"/>
      <c r="AA213" s="29">
        <v>28</v>
      </c>
      <c r="AB213" s="66"/>
      <c r="AC213" s="29">
        <v>7</v>
      </c>
      <c r="AD213" s="66"/>
      <c r="AE213" s="30">
        <v>364</v>
      </c>
      <c r="AF213" s="79">
        <f t="shared" si="6"/>
        <v>6.2785683484260458E-3</v>
      </c>
      <c r="AG213" s="32">
        <f t="shared" si="7"/>
        <v>25</v>
      </c>
      <c r="AH213" s="33"/>
      <c r="AI213" s="33"/>
      <c r="AJ213" s="33"/>
      <c r="AK213" s="33"/>
      <c r="AL213" s="33"/>
      <c r="AM213" s="33"/>
      <c r="AN213" s="33"/>
      <c r="AO213" s="34"/>
      <c r="AP213" s="34"/>
      <c r="AQ213" s="34"/>
      <c r="AR213" s="34"/>
      <c r="AS213" s="34"/>
      <c r="AT213" s="34"/>
      <c r="AU213" s="34"/>
    </row>
    <row r="214" spans="1:47" x14ac:dyDescent="0.2">
      <c r="A214" s="25" t="s">
        <v>399</v>
      </c>
      <c r="B214" s="26" t="s">
        <v>18</v>
      </c>
      <c r="C214" s="27" t="s">
        <v>22</v>
      </c>
      <c r="D214" s="28" t="s">
        <v>400</v>
      </c>
      <c r="E214" s="28" t="str">
        <f>VLOOKUP(D214,Sheet2!A$1:B$353,2,FALSE)</f>
        <v>Rural 80</v>
      </c>
      <c r="F214" s="29">
        <v>3511</v>
      </c>
      <c r="G214" s="29">
        <v>4821</v>
      </c>
      <c r="H214" s="29">
        <v>4823</v>
      </c>
      <c r="I214" s="29">
        <v>4435</v>
      </c>
      <c r="J214" s="29">
        <v>3262</v>
      </c>
      <c r="K214" s="29">
        <v>2035</v>
      </c>
      <c r="L214" s="29">
        <v>1879</v>
      </c>
      <c r="M214" s="29">
        <v>206</v>
      </c>
      <c r="N214" s="30">
        <v>24972</v>
      </c>
      <c r="O214" s="31">
        <v>32</v>
      </c>
      <c r="P214" s="66"/>
      <c r="Q214" s="29">
        <v>43</v>
      </c>
      <c r="R214" s="66"/>
      <c r="S214" s="29">
        <v>36</v>
      </c>
      <c r="T214" s="66"/>
      <c r="U214" s="29">
        <v>34</v>
      </c>
      <c r="V214" s="66"/>
      <c r="W214" s="29">
        <v>30</v>
      </c>
      <c r="X214" s="66"/>
      <c r="Y214" s="29">
        <v>11</v>
      </c>
      <c r="Z214" s="66"/>
      <c r="AA214" s="29">
        <v>19</v>
      </c>
      <c r="AB214" s="66"/>
      <c r="AC214" s="29">
        <v>1</v>
      </c>
      <c r="AD214" s="66"/>
      <c r="AE214" s="30">
        <v>206</v>
      </c>
      <c r="AF214" s="79">
        <f t="shared" si="6"/>
        <v>8.2492391478455867E-3</v>
      </c>
      <c r="AG214" s="32">
        <f t="shared" si="7"/>
        <v>36</v>
      </c>
      <c r="AH214" s="33"/>
      <c r="AI214" s="33"/>
      <c r="AJ214" s="33"/>
      <c r="AK214" s="33"/>
      <c r="AL214" s="33"/>
      <c r="AM214" s="33"/>
      <c r="AN214" s="33"/>
      <c r="AO214" s="34"/>
      <c r="AP214" s="34"/>
      <c r="AQ214" s="34"/>
      <c r="AR214" s="34"/>
      <c r="AS214" s="34"/>
      <c r="AT214" s="34"/>
      <c r="AU214" s="34"/>
    </row>
    <row r="215" spans="1:47" x14ac:dyDescent="0.2">
      <c r="A215" s="25" t="s">
        <v>401</v>
      </c>
      <c r="B215" s="26" t="s">
        <v>38</v>
      </c>
      <c r="C215" s="27" t="s">
        <v>39</v>
      </c>
      <c r="D215" s="28" t="s">
        <v>402</v>
      </c>
      <c r="E215" s="28" t="str">
        <f>VLOOKUP(D215,Sheet2!A$1:B$353,2,FALSE)</f>
        <v>Major Urban</v>
      </c>
      <c r="F215" s="29">
        <v>544</v>
      </c>
      <c r="G215" s="29">
        <v>2107</v>
      </c>
      <c r="H215" s="29">
        <v>12704</v>
      </c>
      <c r="I215" s="29">
        <v>20093</v>
      </c>
      <c r="J215" s="29">
        <v>19636</v>
      </c>
      <c r="K215" s="29">
        <v>11621</v>
      </c>
      <c r="L215" s="29">
        <v>12399</v>
      </c>
      <c r="M215" s="29">
        <v>3221</v>
      </c>
      <c r="N215" s="30">
        <v>82325</v>
      </c>
      <c r="O215" s="31">
        <v>10</v>
      </c>
      <c r="P215" s="66"/>
      <c r="Q215" s="29">
        <v>24</v>
      </c>
      <c r="R215" s="66"/>
      <c r="S215" s="29">
        <v>129</v>
      </c>
      <c r="T215" s="66"/>
      <c r="U215" s="29">
        <v>181</v>
      </c>
      <c r="V215" s="66"/>
      <c r="W215" s="29">
        <v>220</v>
      </c>
      <c r="X215" s="66"/>
      <c r="Y215" s="29">
        <v>108</v>
      </c>
      <c r="Z215" s="66"/>
      <c r="AA215" s="29">
        <v>120</v>
      </c>
      <c r="AB215" s="66"/>
      <c r="AC215" s="29">
        <v>25</v>
      </c>
      <c r="AD215" s="66"/>
      <c r="AE215" s="30">
        <v>817</v>
      </c>
      <c r="AF215" s="79">
        <f t="shared" si="6"/>
        <v>9.9240813847555429E-3</v>
      </c>
      <c r="AG215" s="32">
        <f t="shared" si="7"/>
        <v>21</v>
      </c>
      <c r="AH215" s="33"/>
      <c r="AI215" s="33"/>
      <c r="AJ215" s="33"/>
      <c r="AK215" s="33"/>
      <c r="AL215" s="33"/>
      <c r="AM215" s="33"/>
      <c r="AN215" s="33"/>
      <c r="AO215" s="34"/>
      <c r="AP215" s="34"/>
      <c r="AQ215" s="34"/>
      <c r="AR215" s="34"/>
      <c r="AS215" s="34"/>
      <c r="AT215" s="34"/>
      <c r="AU215" s="34"/>
    </row>
    <row r="216" spans="1:47" x14ac:dyDescent="0.2">
      <c r="A216" s="25" t="s">
        <v>403</v>
      </c>
      <c r="B216" s="26" t="s">
        <v>18</v>
      </c>
      <c r="C216" s="27" t="s">
        <v>44</v>
      </c>
      <c r="D216" s="28" t="s">
        <v>404</v>
      </c>
      <c r="E216" s="28" t="str">
        <f>VLOOKUP(D216,Sheet2!A$1:B$353,2,FALSE)</f>
        <v>Rural 80</v>
      </c>
      <c r="F216" s="29">
        <v>3635</v>
      </c>
      <c r="G216" s="29">
        <v>4785</v>
      </c>
      <c r="H216" s="29">
        <v>5240</v>
      </c>
      <c r="I216" s="29">
        <v>3335</v>
      </c>
      <c r="J216" s="29">
        <v>3089</v>
      </c>
      <c r="K216" s="29">
        <v>1632</v>
      </c>
      <c r="L216" s="29">
        <v>807</v>
      </c>
      <c r="M216" s="29">
        <v>94</v>
      </c>
      <c r="N216" s="30">
        <v>22617</v>
      </c>
      <c r="O216" s="31">
        <v>90</v>
      </c>
      <c r="P216" s="66"/>
      <c r="Q216" s="29">
        <v>165</v>
      </c>
      <c r="R216" s="66"/>
      <c r="S216" s="29">
        <v>223</v>
      </c>
      <c r="T216" s="66"/>
      <c r="U216" s="29">
        <v>212</v>
      </c>
      <c r="V216" s="66"/>
      <c r="W216" s="29">
        <v>158</v>
      </c>
      <c r="X216" s="66"/>
      <c r="Y216" s="29">
        <v>63</v>
      </c>
      <c r="Z216" s="66"/>
      <c r="AA216" s="29">
        <v>31</v>
      </c>
      <c r="AB216" s="66"/>
      <c r="AC216" s="29">
        <v>0</v>
      </c>
      <c r="AD216" s="66"/>
      <c r="AE216" s="30">
        <v>942</v>
      </c>
      <c r="AF216" s="79">
        <f t="shared" si="6"/>
        <v>4.1650086218331342E-2</v>
      </c>
      <c r="AG216" s="32">
        <f t="shared" si="7"/>
        <v>13</v>
      </c>
      <c r="AH216" s="33"/>
      <c r="AI216" s="33"/>
      <c r="AJ216" s="33"/>
      <c r="AK216" s="33"/>
      <c r="AL216" s="33"/>
      <c r="AM216" s="33"/>
      <c r="AN216" s="33"/>
      <c r="AO216" s="34"/>
      <c r="AP216" s="34"/>
      <c r="AQ216" s="34"/>
      <c r="AR216" s="34"/>
      <c r="AS216" s="34"/>
      <c r="AT216" s="34"/>
      <c r="AU216" s="34"/>
    </row>
    <row r="217" spans="1:47" x14ac:dyDescent="0.2">
      <c r="A217" s="25" t="s">
        <v>405</v>
      </c>
      <c r="B217" s="26" t="s">
        <v>43</v>
      </c>
      <c r="C217" s="27" t="s">
        <v>22</v>
      </c>
      <c r="D217" s="28" t="s">
        <v>406</v>
      </c>
      <c r="E217" s="28" t="str">
        <f>VLOOKUP(D217,Sheet2!A$1:B$353,2,FALSE)</f>
        <v>Major Urban</v>
      </c>
      <c r="F217" s="29">
        <v>50999</v>
      </c>
      <c r="G217" s="29">
        <v>14771</v>
      </c>
      <c r="H217" s="29">
        <v>11402</v>
      </c>
      <c r="I217" s="29">
        <v>7517</v>
      </c>
      <c r="J217" s="29">
        <v>4011</v>
      </c>
      <c r="K217" s="29">
        <v>1556</v>
      </c>
      <c r="L217" s="29">
        <v>868</v>
      </c>
      <c r="M217" s="29">
        <v>52</v>
      </c>
      <c r="N217" s="30">
        <v>91176</v>
      </c>
      <c r="O217" s="31">
        <v>38</v>
      </c>
      <c r="P217" s="66"/>
      <c r="Q217" s="29">
        <v>13</v>
      </c>
      <c r="R217" s="66"/>
      <c r="S217" s="29">
        <v>8</v>
      </c>
      <c r="T217" s="66"/>
      <c r="U217" s="29">
        <v>5</v>
      </c>
      <c r="V217" s="66"/>
      <c r="W217" s="29">
        <v>5</v>
      </c>
      <c r="X217" s="66"/>
      <c r="Y217" s="29">
        <v>2</v>
      </c>
      <c r="Z217" s="66"/>
      <c r="AA217" s="29">
        <v>1</v>
      </c>
      <c r="AB217" s="66"/>
      <c r="AC217" s="29">
        <v>0</v>
      </c>
      <c r="AD217" s="66"/>
      <c r="AE217" s="30">
        <v>72</v>
      </c>
      <c r="AF217" s="79">
        <f t="shared" si="6"/>
        <v>7.8968149513029742E-4</v>
      </c>
      <c r="AG217" s="32">
        <f t="shared" si="7"/>
        <v>66</v>
      </c>
      <c r="AH217" s="33"/>
      <c r="AI217" s="33"/>
      <c r="AJ217" s="33"/>
      <c r="AK217" s="33"/>
      <c r="AL217" s="33"/>
      <c r="AM217" s="33"/>
      <c r="AN217" s="33"/>
      <c r="AO217" s="34"/>
      <c r="AP217" s="34"/>
      <c r="AQ217" s="34"/>
      <c r="AR217" s="34"/>
      <c r="AS217" s="34"/>
      <c r="AT217" s="34"/>
      <c r="AU217" s="34"/>
    </row>
    <row r="218" spans="1:47" x14ac:dyDescent="0.2">
      <c r="A218" s="25" t="s">
        <v>407</v>
      </c>
      <c r="B218" s="26" t="s">
        <v>18</v>
      </c>
      <c r="C218" s="27" t="s">
        <v>10</v>
      </c>
      <c r="D218" s="28" t="s">
        <v>408</v>
      </c>
      <c r="E218" s="28" t="str">
        <f>VLOOKUP(D218,Sheet2!A$1:B$353,2,FALSE)</f>
        <v>Large Urban</v>
      </c>
      <c r="F218" s="29">
        <v>1353</v>
      </c>
      <c r="G218" s="29">
        <v>3536</v>
      </c>
      <c r="H218" s="29">
        <v>11506</v>
      </c>
      <c r="I218" s="29">
        <v>10158</v>
      </c>
      <c r="J218" s="29">
        <v>4734</v>
      </c>
      <c r="K218" s="29">
        <v>2185</v>
      </c>
      <c r="L218" s="29">
        <v>1115</v>
      </c>
      <c r="M218" s="29">
        <v>77</v>
      </c>
      <c r="N218" s="30">
        <v>34664</v>
      </c>
      <c r="O218" s="31">
        <v>13</v>
      </c>
      <c r="P218" s="66"/>
      <c r="Q218" s="29">
        <v>4</v>
      </c>
      <c r="R218" s="66"/>
      <c r="S218" s="29">
        <v>23</v>
      </c>
      <c r="T218" s="66"/>
      <c r="U218" s="29">
        <v>19</v>
      </c>
      <c r="V218" s="66"/>
      <c r="W218" s="29">
        <v>6</v>
      </c>
      <c r="X218" s="66"/>
      <c r="Y218" s="29">
        <v>1</v>
      </c>
      <c r="Z218" s="66"/>
      <c r="AA218" s="29">
        <v>6</v>
      </c>
      <c r="AB218" s="66"/>
      <c r="AC218" s="29">
        <v>2</v>
      </c>
      <c r="AD218" s="66"/>
      <c r="AE218" s="30">
        <v>74</v>
      </c>
      <c r="AF218" s="79">
        <f t="shared" si="6"/>
        <v>2.1347795984306486E-3</v>
      </c>
      <c r="AG218" s="32">
        <f t="shared" si="7"/>
        <v>34</v>
      </c>
      <c r="AH218" s="33"/>
      <c r="AI218" s="33"/>
      <c r="AJ218" s="33"/>
      <c r="AK218" s="33"/>
      <c r="AL218" s="33"/>
      <c r="AM218" s="33"/>
      <c r="AN218" s="33"/>
      <c r="AO218" s="34"/>
      <c r="AP218" s="34"/>
      <c r="AQ218" s="34"/>
      <c r="AR218" s="34"/>
      <c r="AS218" s="34"/>
      <c r="AT218" s="34"/>
      <c r="AU218" s="34"/>
    </row>
    <row r="219" spans="1:47" x14ac:dyDescent="0.2">
      <c r="A219" s="25" t="s">
        <v>409</v>
      </c>
      <c r="B219" s="26" t="s">
        <v>18</v>
      </c>
      <c r="C219" s="27" t="s">
        <v>22</v>
      </c>
      <c r="D219" s="28" t="s">
        <v>410</v>
      </c>
      <c r="E219" s="28" t="str">
        <f>VLOOKUP(D219,Sheet2!A$1:B$353,2,FALSE)</f>
        <v>Other Urban</v>
      </c>
      <c r="F219" s="29">
        <v>15941</v>
      </c>
      <c r="G219" s="29">
        <v>4775</v>
      </c>
      <c r="H219" s="29">
        <v>4021</v>
      </c>
      <c r="I219" s="29">
        <v>3232</v>
      </c>
      <c r="J219" s="29">
        <v>1855</v>
      </c>
      <c r="K219" s="29">
        <v>644</v>
      </c>
      <c r="L219" s="29">
        <v>437</v>
      </c>
      <c r="M219" s="29">
        <v>38</v>
      </c>
      <c r="N219" s="30">
        <v>30943</v>
      </c>
      <c r="O219" s="31">
        <v>76</v>
      </c>
      <c r="P219" s="66"/>
      <c r="Q219" s="29">
        <v>23</v>
      </c>
      <c r="R219" s="66"/>
      <c r="S219" s="29">
        <v>10</v>
      </c>
      <c r="T219" s="66"/>
      <c r="U219" s="29">
        <v>13</v>
      </c>
      <c r="V219" s="66"/>
      <c r="W219" s="29">
        <v>7</v>
      </c>
      <c r="X219" s="66"/>
      <c r="Y219" s="29">
        <v>4</v>
      </c>
      <c r="Z219" s="66"/>
      <c r="AA219" s="29">
        <v>2</v>
      </c>
      <c r="AB219" s="66"/>
      <c r="AC219" s="29">
        <v>0</v>
      </c>
      <c r="AD219" s="66"/>
      <c r="AE219" s="30">
        <v>135</v>
      </c>
      <c r="AF219" s="79">
        <f t="shared" si="6"/>
        <v>4.3628607439485509E-3</v>
      </c>
      <c r="AG219" s="32">
        <f t="shared" si="7"/>
        <v>32</v>
      </c>
      <c r="AH219" s="33"/>
      <c r="AI219" s="33"/>
      <c r="AJ219" s="33"/>
      <c r="AK219" s="33"/>
      <c r="AL219" s="33"/>
      <c r="AM219" s="33"/>
      <c r="AN219" s="33"/>
      <c r="AO219" s="34"/>
      <c r="AP219" s="34"/>
      <c r="AQ219" s="34"/>
      <c r="AR219" s="34"/>
      <c r="AS219" s="34"/>
      <c r="AT219" s="34"/>
      <c r="AU219" s="34"/>
    </row>
    <row r="220" spans="1:47" x14ac:dyDescent="0.2">
      <c r="A220" s="25" t="s">
        <v>411</v>
      </c>
      <c r="B220" s="26" t="s">
        <v>18</v>
      </c>
      <c r="C220" s="27" t="s">
        <v>19</v>
      </c>
      <c r="D220" s="28" t="s">
        <v>412</v>
      </c>
      <c r="E220" s="28" t="str">
        <f>VLOOKUP(D220,Sheet2!A$1:B$353,2,FALSE)</f>
        <v>Rural 50</v>
      </c>
      <c r="F220" s="29">
        <v>4683</v>
      </c>
      <c r="G220" s="29">
        <v>6920</v>
      </c>
      <c r="H220" s="29">
        <v>9732</v>
      </c>
      <c r="I220" s="29">
        <v>8921</v>
      </c>
      <c r="J220" s="29">
        <v>7186</v>
      </c>
      <c r="K220" s="29">
        <v>3724</v>
      </c>
      <c r="L220" s="29">
        <v>2525</v>
      </c>
      <c r="M220" s="29">
        <v>263</v>
      </c>
      <c r="N220" s="30">
        <v>43954</v>
      </c>
      <c r="O220" s="31">
        <v>259</v>
      </c>
      <c r="P220" s="66"/>
      <c r="Q220" s="29">
        <v>232</v>
      </c>
      <c r="R220" s="66"/>
      <c r="S220" s="29">
        <v>285</v>
      </c>
      <c r="T220" s="66"/>
      <c r="U220" s="29">
        <v>269</v>
      </c>
      <c r="V220" s="66"/>
      <c r="W220" s="29">
        <v>201</v>
      </c>
      <c r="X220" s="66"/>
      <c r="Y220" s="29">
        <v>107</v>
      </c>
      <c r="Z220" s="66"/>
      <c r="AA220" s="29">
        <v>97</v>
      </c>
      <c r="AB220" s="66"/>
      <c r="AC220" s="29">
        <v>15</v>
      </c>
      <c r="AD220" s="66"/>
      <c r="AE220" s="30">
        <v>1465</v>
      </c>
      <c r="AF220" s="79">
        <f t="shared" si="6"/>
        <v>3.3330299858943438E-2</v>
      </c>
      <c r="AG220" s="32">
        <f t="shared" si="7"/>
        <v>4</v>
      </c>
      <c r="AH220" s="33"/>
      <c r="AI220" s="33"/>
      <c r="AJ220" s="33"/>
      <c r="AK220" s="33"/>
      <c r="AL220" s="33"/>
      <c r="AM220" s="33"/>
      <c r="AN220" s="33"/>
      <c r="AO220" s="34"/>
      <c r="AP220" s="34"/>
      <c r="AQ220" s="34"/>
      <c r="AR220" s="34"/>
      <c r="AS220" s="34"/>
      <c r="AT220" s="34"/>
      <c r="AU220" s="34"/>
    </row>
    <row r="221" spans="1:47" x14ac:dyDescent="0.2">
      <c r="A221" s="25" t="s">
        <v>413</v>
      </c>
      <c r="B221" s="26" t="s">
        <v>43</v>
      </c>
      <c r="C221" s="27" t="s">
        <v>44</v>
      </c>
      <c r="D221" s="28" t="s">
        <v>414</v>
      </c>
      <c r="E221" s="28" t="str">
        <f>VLOOKUP(D221,Sheet2!A$1:B$353,2,FALSE)</f>
        <v>Large Urban</v>
      </c>
      <c r="F221" s="29">
        <v>62567</v>
      </c>
      <c r="G221" s="29">
        <v>21630</v>
      </c>
      <c r="H221" s="29">
        <v>14511</v>
      </c>
      <c r="I221" s="29">
        <v>8266</v>
      </c>
      <c r="J221" s="29">
        <v>4207</v>
      </c>
      <c r="K221" s="29">
        <v>1623</v>
      </c>
      <c r="L221" s="29">
        <v>626</v>
      </c>
      <c r="M221" s="29">
        <v>58</v>
      </c>
      <c r="N221" s="30">
        <v>113488</v>
      </c>
      <c r="O221" s="31">
        <v>221</v>
      </c>
      <c r="P221" s="66"/>
      <c r="Q221" s="29">
        <v>72</v>
      </c>
      <c r="R221" s="66"/>
      <c r="S221" s="29">
        <v>50</v>
      </c>
      <c r="T221" s="66"/>
      <c r="U221" s="29">
        <v>31</v>
      </c>
      <c r="V221" s="66"/>
      <c r="W221" s="29">
        <v>18</v>
      </c>
      <c r="X221" s="66"/>
      <c r="Y221" s="29">
        <v>9</v>
      </c>
      <c r="Z221" s="66"/>
      <c r="AA221" s="29">
        <v>8</v>
      </c>
      <c r="AB221" s="66"/>
      <c r="AC221" s="29">
        <v>0</v>
      </c>
      <c r="AD221" s="66"/>
      <c r="AE221" s="30">
        <v>409</v>
      </c>
      <c r="AF221" s="79">
        <f t="shared" si="6"/>
        <v>3.6039052587057661E-3</v>
      </c>
      <c r="AG221" s="32">
        <f t="shared" si="7"/>
        <v>29</v>
      </c>
      <c r="AH221" s="33"/>
      <c r="AI221" s="33"/>
      <c r="AJ221" s="33"/>
      <c r="AK221" s="33"/>
      <c r="AL221" s="33"/>
      <c r="AM221" s="33"/>
      <c r="AN221" s="33"/>
      <c r="AO221" s="34"/>
      <c r="AP221" s="34"/>
      <c r="AQ221" s="34"/>
      <c r="AR221" s="34"/>
      <c r="AS221" s="34"/>
      <c r="AT221" s="34"/>
      <c r="AU221" s="34"/>
    </row>
    <row r="222" spans="1:47" x14ac:dyDescent="0.2">
      <c r="A222" s="25" t="s">
        <v>415</v>
      </c>
      <c r="B222" s="26" t="s">
        <v>18</v>
      </c>
      <c r="C222" s="27" t="s">
        <v>60</v>
      </c>
      <c r="D222" s="28" t="s">
        <v>416</v>
      </c>
      <c r="E222" s="28" t="str">
        <f>VLOOKUP(D222,Sheet2!A$1:B$353,2,FALSE)</f>
        <v>Significant Rural</v>
      </c>
      <c r="F222" s="29">
        <v>8236</v>
      </c>
      <c r="G222" s="29">
        <v>10956</v>
      </c>
      <c r="H222" s="29">
        <v>10463</v>
      </c>
      <c r="I222" s="29">
        <v>5654</v>
      </c>
      <c r="J222" s="29">
        <v>4076</v>
      </c>
      <c r="K222" s="29">
        <v>2548</v>
      </c>
      <c r="L222" s="29">
        <v>1475</v>
      </c>
      <c r="M222" s="29">
        <v>101</v>
      </c>
      <c r="N222" s="30">
        <v>43509</v>
      </c>
      <c r="O222" s="31">
        <v>48</v>
      </c>
      <c r="P222" s="66"/>
      <c r="Q222" s="29">
        <v>50</v>
      </c>
      <c r="R222" s="66"/>
      <c r="S222" s="29">
        <v>33</v>
      </c>
      <c r="T222" s="66"/>
      <c r="U222" s="29">
        <v>24</v>
      </c>
      <c r="V222" s="66"/>
      <c r="W222" s="29">
        <v>15</v>
      </c>
      <c r="X222" s="66"/>
      <c r="Y222" s="29">
        <v>11</v>
      </c>
      <c r="Z222" s="66"/>
      <c r="AA222" s="29">
        <v>12</v>
      </c>
      <c r="AB222" s="66"/>
      <c r="AC222" s="29">
        <v>0</v>
      </c>
      <c r="AD222" s="66"/>
      <c r="AE222" s="30">
        <v>193</v>
      </c>
      <c r="AF222" s="79">
        <f t="shared" si="6"/>
        <v>4.4358638442621064E-3</v>
      </c>
      <c r="AG222" s="32">
        <f t="shared" si="7"/>
        <v>34</v>
      </c>
      <c r="AH222" s="33"/>
      <c r="AI222" s="33"/>
      <c r="AJ222" s="33"/>
      <c r="AK222" s="33"/>
      <c r="AL222" s="33"/>
      <c r="AM222" s="33"/>
      <c r="AN222" s="33"/>
      <c r="AO222" s="34"/>
      <c r="AP222" s="34"/>
      <c r="AQ222" s="34"/>
      <c r="AR222" s="34"/>
      <c r="AS222" s="34"/>
      <c r="AT222" s="34"/>
      <c r="AU222" s="34"/>
    </row>
    <row r="223" spans="1:47" x14ac:dyDescent="0.2">
      <c r="A223" s="25" t="s">
        <v>417</v>
      </c>
      <c r="B223" s="26" t="s">
        <v>18</v>
      </c>
      <c r="C223" s="27" t="s">
        <v>19</v>
      </c>
      <c r="D223" s="28" t="s">
        <v>418</v>
      </c>
      <c r="E223" s="28" t="str">
        <f>VLOOKUP(D223,Sheet2!A$1:B$353,2,FALSE)</f>
        <v>Major Urban</v>
      </c>
      <c r="F223" s="29">
        <v>1465</v>
      </c>
      <c r="G223" s="29">
        <v>1305</v>
      </c>
      <c r="H223" s="29">
        <v>6327</v>
      </c>
      <c r="I223" s="29">
        <v>11005</v>
      </c>
      <c r="J223" s="29">
        <v>6519</v>
      </c>
      <c r="K223" s="29">
        <v>3883</v>
      </c>
      <c r="L223" s="29">
        <v>2889</v>
      </c>
      <c r="M223" s="29">
        <v>1026</v>
      </c>
      <c r="N223" s="30">
        <v>34419</v>
      </c>
      <c r="O223" s="31">
        <v>35</v>
      </c>
      <c r="P223" s="66"/>
      <c r="Q223" s="29">
        <v>5</v>
      </c>
      <c r="R223" s="66"/>
      <c r="S223" s="29">
        <v>34</v>
      </c>
      <c r="T223" s="66"/>
      <c r="U223" s="29">
        <v>35</v>
      </c>
      <c r="V223" s="66"/>
      <c r="W223" s="29">
        <v>29</v>
      </c>
      <c r="X223" s="66"/>
      <c r="Y223" s="29">
        <v>11</v>
      </c>
      <c r="Z223" s="66"/>
      <c r="AA223" s="29">
        <v>22</v>
      </c>
      <c r="AB223" s="66"/>
      <c r="AC223" s="29">
        <v>49</v>
      </c>
      <c r="AD223" s="66"/>
      <c r="AE223" s="30">
        <v>220</v>
      </c>
      <c r="AF223" s="79">
        <f t="shared" si="6"/>
        <v>6.3918184723553853E-3</v>
      </c>
      <c r="AG223" s="32">
        <f t="shared" si="7"/>
        <v>33</v>
      </c>
      <c r="AH223" s="33"/>
      <c r="AI223" s="33"/>
      <c r="AJ223" s="33"/>
      <c r="AK223" s="33"/>
      <c r="AL223" s="33"/>
      <c r="AM223" s="33"/>
      <c r="AN223" s="33"/>
      <c r="AO223" s="34"/>
      <c r="AP223" s="34"/>
      <c r="AQ223" s="34"/>
      <c r="AR223" s="34"/>
      <c r="AS223" s="34"/>
      <c r="AT223" s="34"/>
      <c r="AU223" s="34"/>
    </row>
    <row r="224" spans="1:47" x14ac:dyDescent="0.2">
      <c r="A224" s="25" t="s">
        <v>419</v>
      </c>
      <c r="B224" s="26" t="s">
        <v>18</v>
      </c>
      <c r="C224" s="27" t="s">
        <v>25</v>
      </c>
      <c r="D224" s="28" t="s">
        <v>420</v>
      </c>
      <c r="E224" s="28" t="str">
        <f>VLOOKUP(D224,Sheet2!A$1:B$353,2,FALSE)</f>
        <v>Rural 50</v>
      </c>
      <c r="F224" s="29">
        <v>6056</v>
      </c>
      <c r="G224" s="29">
        <v>9714</v>
      </c>
      <c r="H224" s="29">
        <v>10554</v>
      </c>
      <c r="I224" s="29">
        <v>8906</v>
      </c>
      <c r="J224" s="29">
        <v>6218</v>
      </c>
      <c r="K224" s="29">
        <v>3788</v>
      </c>
      <c r="L224" s="29">
        <v>2264</v>
      </c>
      <c r="M224" s="29">
        <v>122</v>
      </c>
      <c r="N224" s="30">
        <v>47622</v>
      </c>
      <c r="O224" s="31">
        <v>72</v>
      </c>
      <c r="P224" s="66"/>
      <c r="Q224" s="29">
        <v>58</v>
      </c>
      <c r="R224" s="66"/>
      <c r="S224" s="29">
        <v>50</v>
      </c>
      <c r="T224" s="66"/>
      <c r="U224" s="29">
        <v>41</v>
      </c>
      <c r="V224" s="66"/>
      <c r="W224" s="29">
        <v>19</v>
      </c>
      <c r="X224" s="66"/>
      <c r="Y224" s="29">
        <v>19</v>
      </c>
      <c r="Z224" s="66"/>
      <c r="AA224" s="29">
        <v>11</v>
      </c>
      <c r="AB224" s="66"/>
      <c r="AC224" s="29">
        <v>2</v>
      </c>
      <c r="AD224" s="66"/>
      <c r="AE224" s="30">
        <v>272</v>
      </c>
      <c r="AF224" s="79">
        <f t="shared" si="6"/>
        <v>5.7116458779555663E-3</v>
      </c>
      <c r="AG224" s="32">
        <f t="shared" si="7"/>
        <v>32</v>
      </c>
      <c r="AH224" s="33"/>
      <c r="AI224" s="33"/>
      <c r="AJ224" s="33"/>
      <c r="AK224" s="33"/>
      <c r="AL224" s="33"/>
      <c r="AM224" s="33"/>
      <c r="AN224" s="33"/>
      <c r="AO224" s="34"/>
      <c r="AP224" s="34"/>
      <c r="AQ224" s="34"/>
      <c r="AR224" s="34"/>
      <c r="AS224" s="34"/>
      <c r="AT224" s="34"/>
      <c r="AU224" s="34"/>
    </row>
    <row r="225" spans="1:47" x14ac:dyDescent="0.2">
      <c r="A225" s="25" t="s">
        <v>421</v>
      </c>
      <c r="B225" s="26" t="s">
        <v>18</v>
      </c>
      <c r="C225" s="27" t="s">
        <v>19</v>
      </c>
      <c r="D225" s="28" t="s">
        <v>422</v>
      </c>
      <c r="E225" s="28" t="str">
        <f>VLOOKUP(D225,Sheet2!A$1:B$353,2,FALSE)</f>
        <v>Other Urban</v>
      </c>
      <c r="F225" s="29">
        <v>1253</v>
      </c>
      <c r="G225" s="29">
        <v>8222</v>
      </c>
      <c r="H225" s="29">
        <v>15110</v>
      </c>
      <c r="I225" s="29">
        <v>8464</v>
      </c>
      <c r="J225" s="29">
        <v>3775</v>
      </c>
      <c r="K225" s="29">
        <v>1141</v>
      </c>
      <c r="L225" s="29">
        <v>314</v>
      </c>
      <c r="M225" s="29">
        <v>38</v>
      </c>
      <c r="N225" s="30">
        <v>38317</v>
      </c>
      <c r="O225" s="31">
        <v>20</v>
      </c>
      <c r="P225" s="66"/>
      <c r="Q225" s="29">
        <v>74</v>
      </c>
      <c r="R225" s="66"/>
      <c r="S225" s="29">
        <v>67</v>
      </c>
      <c r="T225" s="66"/>
      <c r="U225" s="29">
        <v>39</v>
      </c>
      <c r="V225" s="66"/>
      <c r="W225" s="29">
        <v>12</v>
      </c>
      <c r="X225" s="66"/>
      <c r="Y225" s="29">
        <v>4</v>
      </c>
      <c r="Z225" s="66"/>
      <c r="AA225" s="29">
        <v>1</v>
      </c>
      <c r="AB225" s="66"/>
      <c r="AC225" s="29">
        <v>0</v>
      </c>
      <c r="AD225" s="66"/>
      <c r="AE225" s="30">
        <v>217</v>
      </c>
      <c r="AF225" s="79">
        <f t="shared" si="6"/>
        <v>5.6632826160711953E-3</v>
      </c>
      <c r="AG225" s="32">
        <f t="shared" si="7"/>
        <v>27</v>
      </c>
      <c r="AH225" s="33"/>
      <c r="AI225" s="33"/>
      <c r="AJ225" s="33"/>
      <c r="AK225" s="33"/>
      <c r="AL225" s="33"/>
      <c r="AM225" s="33"/>
      <c r="AN225" s="33"/>
      <c r="AO225" s="34"/>
      <c r="AP225" s="34"/>
      <c r="AQ225" s="34"/>
      <c r="AR225" s="34"/>
      <c r="AS225" s="34"/>
      <c r="AT225" s="34"/>
      <c r="AU225" s="34"/>
    </row>
    <row r="226" spans="1:47" x14ac:dyDescent="0.2">
      <c r="A226" s="25" t="s">
        <v>423</v>
      </c>
      <c r="B226" s="26" t="s">
        <v>54</v>
      </c>
      <c r="C226" s="27" t="s">
        <v>25</v>
      </c>
      <c r="D226" s="28" t="s">
        <v>676</v>
      </c>
      <c r="E226" s="28" t="str">
        <f>VLOOKUP(D226,Sheet2!A$1:B$353,2,FALSE)</f>
        <v>Rural 80</v>
      </c>
      <c r="F226" s="29">
        <v>1576</v>
      </c>
      <c r="G226" s="29">
        <v>4260</v>
      </c>
      <c r="H226" s="29">
        <v>2844</v>
      </c>
      <c r="I226" s="29">
        <v>2307</v>
      </c>
      <c r="J226" s="29">
        <v>2186</v>
      </c>
      <c r="K226" s="29">
        <v>1542</v>
      </c>
      <c r="L226" s="29">
        <v>1227</v>
      </c>
      <c r="M226" s="29">
        <v>146</v>
      </c>
      <c r="N226" s="30">
        <v>16088</v>
      </c>
      <c r="O226" s="31">
        <v>14</v>
      </c>
      <c r="P226" s="66"/>
      <c r="Q226" s="29">
        <v>21</v>
      </c>
      <c r="R226" s="66"/>
      <c r="S226" s="29">
        <v>30</v>
      </c>
      <c r="T226" s="66"/>
      <c r="U226" s="29">
        <v>24</v>
      </c>
      <c r="V226" s="66"/>
      <c r="W226" s="29">
        <v>16</v>
      </c>
      <c r="X226" s="66"/>
      <c r="Y226" s="29">
        <v>14</v>
      </c>
      <c r="Z226" s="66"/>
      <c r="AA226" s="29">
        <v>24</v>
      </c>
      <c r="AB226" s="66"/>
      <c r="AC226" s="29">
        <v>8</v>
      </c>
      <c r="AD226" s="66"/>
      <c r="AE226" s="30">
        <v>151</v>
      </c>
      <c r="AF226" s="79">
        <f t="shared" si="6"/>
        <v>9.3858776727996016E-3</v>
      </c>
      <c r="AG226" s="32">
        <f t="shared" si="7"/>
        <v>34</v>
      </c>
      <c r="AH226" s="33"/>
      <c r="AI226" s="33"/>
      <c r="AJ226" s="33"/>
      <c r="AK226" s="33"/>
      <c r="AL226" s="33"/>
      <c r="AM226" s="33"/>
      <c r="AN226" s="33"/>
      <c r="AO226" s="34"/>
      <c r="AP226" s="34"/>
      <c r="AQ226" s="34"/>
      <c r="AR226" s="34"/>
      <c r="AS226" s="34"/>
      <c r="AT226" s="34"/>
      <c r="AU226" s="34"/>
    </row>
    <row r="227" spans="1:47" x14ac:dyDescent="0.2">
      <c r="A227" s="25" t="s">
        <v>424</v>
      </c>
      <c r="B227" s="26" t="s">
        <v>18</v>
      </c>
      <c r="C227" s="27" t="s">
        <v>44</v>
      </c>
      <c r="D227" s="28" t="s">
        <v>425</v>
      </c>
      <c r="E227" s="28" t="str">
        <f>VLOOKUP(D227,Sheet2!A$1:B$353,2,FALSE)</f>
        <v>Rural 80</v>
      </c>
      <c r="F227" s="29">
        <v>2284</v>
      </c>
      <c r="G227" s="29">
        <v>5972</v>
      </c>
      <c r="H227" s="29">
        <v>5622</v>
      </c>
      <c r="I227" s="29">
        <v>4051</v>
      </c>
      <c r="J227" s="29">
        <v>3262</v>
      </c>
      <c r="K227" s="29">
        <v>1962</v>
      </c>
      <c r="L227" s="29">
        <v>1144</v>
      </c>
      <c r="M227" s="29">
        <v>103</v>
      </c>
      <c r="N227" s="30">
        <v>24400</v>
      </c>
      <c r="O227" s="31">
        <v>71</v>
      </c>
      <c r="P227" s="66"/>
      <c r="Q227" s="29">
        <v>153</v>
      </c>
      <c r="R227" s="66"/>
      <c r="S227" s="29">
        <v>247</v>
      </c>
      <c r="T227" s="66"/>
      <c r="U227" s="29">
        <v>143</v>
      </c>
      <c r="V227" s="66"/>
      <c r="W227" s="29">
        <v>104</v>
      </c>
      <c r="X227" s="66"/>
      <c r="Y227" s="29">
        <v>54</v>
      </c>
      <c r="Z227" s="66"/>
      <c r="AA227" s="29">
        <v>29</v>
      </c>
      <c r="AB227" s="66"/>
      <c r="AC227" s="29">
        <v>4</v>
      </c>
      <c r="AD227" s="66"/>
      <c r="AE227" s="30">
        <v>805</v>
      </c>
      <c r="AF227" s="79">
        <f t="shared" si="6"/>
        <v>3.2991803278688524E-2</v>
      </c>
      <c r="AG227" s="32">
        <f t="shared" si="7"/>
        <v>16</v>
      </c>
      <c r="AH227" s="33"/>
      <c r="AI227" s="33"/>
      <c r="AJ227" s="33"/>
      <c r="AK227" s="33"/>
      <c r="AL227" s="33"/>
      <c r="AM227" s="33"/>
      <c r="AN227" s="33"/>
      <c r="AO227" s="34"/>
      <c r="AP227" s="34"/>
      <c r="AQ227" s="34"/>
      <c r="AR227" s="34"/>
      <c r="AS227" s="34"/>
      <c r="AT227" s="34"/>
      <c r="AU227" s="34"/>
    </row>
    <row r="228" spans="1:47" x14ac:dyDescent="0.2">
      <c r="A228" s="25" t="s">
        <v>426</v>
      </c>
      <c r="B228" s="26" t="s">
        <v>43</v>
      </c>
      <c r="C228" s="27" t="s">
        <v>22</v>
      </c>
      <c r="D228" s="28" t="s">
        <v>427</v>
      </c>
      <c r="E228" s="28" t="str">
        <f>VLOOKUP(D228,Sheet2!A$1:B$353,2,FALSE)</f>
        <v>Major Urban</v>
      </c>
      <c r="F228" s="29">
        <v>59073</v>
      </c>
      <c r="G228" s="29">
        <v>22980</v>
      </c>
      <c r="H228" s="29">
        <v>15235</v>
      </c>
      <c r="I228" s="29">
        <v>7376</v>
      </c>
      <c r="J228" s="29">
        <v>3276</v>
      </c>
      <c r="K228" s="29">
        <v>1378</v>
      </c>
      <c r="L228" s="29">
        <v>830</v>
      </c>
      <c r="M228" s="29">
        <v>102</v>
      </c>
      <c r="N228" s="30">
        <v>110250</v>
      </c>
      <c r="O228" s="31">
        <v>550</v>
      </c>
      <c r="P228" s="66"/>
      <c r="Q228" s="29">
        <v>346</v>
      </c>
      <c r="R228" s="66"/>
      <c r="S228" s="29">
        <v>210</v>
      </c>
      <c r="T228" s="66"/>
      <c r="U228" s="29">
        <v>142</v>
      </c>
      <c r="V228" s="66"/>
      <c r="W228" s="29">
        <v>61</v>
      </c>
      <c r="X228" s="66"/>
      <c r="Y228" s="29">
        <v>10</v>
      </c>
      <c r="Z228" s="66"/>
      <c r="AA228" s="29">
        <v>12</v>
      </c>
      <c r="AB228" s="66"/>
      <c r="AC228" s="29">
        <v>1</v>
      </c>
      <c r="AD228" s="66"/>
      <c r="AE228" s="30">
        <v>1332</v>
      </c>
      <c r="AF228" s="79">
        <f t="shared" si="6"/>
        <v>1.2081632653061225E-2</v>
      </c>
      <c r="AG228" s="32">
        <f t="shared" si="7"/>
        <v>16</v>
      </c>
      <c r="AH228" s="33"/>
      <c r="AI228" s="33"/>
      <c r="AJ228" s="33"/>
      <c r="AK228" s="33"/>
      <c r="AL228" s="33"/>
      <c r="AM228" s="33"/>
      <c r="AN228" s="33"/>
      <c r="AO228" s="34"/>
      <c r="AP228" s="34"/>
      <c r="AQ228" s="34"/>
      <c r="AR228" s="34"/>
      <c r="AS228" s="34"/>
      <c r="AT228" s="34"/>
      <c r="AU228" s="34"/>
    </row>
    <row r="229" spans="1:47" x14ac:dyDescent="0.2">
      <c r="A229" s="25" t="s">
        <v>428</v>
      </c>
      <c r="B229" s="26" t="s">
        <v>43</v>
      </c>
      <c r="C229" s="27" t="s">
        <v>60</v>
      </c>
      <c r="D229" s="28" t="s">
        <v>429</v>
      </c>
      <c r="E229" s="28" t="str">
        <f>VLOOKUP(D229,Sheet2!A$1:B$353,2,FALSE)</f>
        <v>Major Urban</v>
      </c>
      <c r="F229" s="29">
        <v>56552</v>
      </c>
      <c r="G229" s="29">
        <v>42476</v>
      </c>
      <c r="H229" s="29">
        <v>19468</v>
      </c>
      <c r="I229" s="29">
        <v>6772</v>
      </c>
      <c r="J229" s="29">
        <v>2794</v>
      </c>
      <c r="K229" s="29">
        <v>514</v>
      </c>
      <c r="L229" s="29">
        <v>56</v>
      </c>
      <c r="M229" s="29">
        <v>35</v>
      </c>
      <c r="N229" s="30">
        <v>128667</v>
      </c>
      <c r="O229" s="31">
        <v>13</v>
      </c>
      <c r="P229" s="66"/>
      <c r="Q229" s="29">
        <v>7</v>
      </c>
      <c r="R229" s="66"/>
      <c r="S229" s="29">
        <v>2</v>
      </c>
      <c r="T229" s="66"/>
      <c r="U229" s="29">
        <v>2</v>
      </c>
      <c r="V229" s="66"/>
      <c r="W229" s="29">
        <v>0</v>
      </c>
      <c r="X229" s="66"/>
      <c r="Y229" s="29">
        <v>0</v>
      </c>
      <c r="Z229" s="66"/>
      <c r="AA229" s="29">
        <v>0</v>
      </c>
      <c r="AB229" s="66"/>
      <c r="AC229" s="29">
        <v>0</v>
      </c>
      <c r="AD229" s="66"/>
      <c r="AE229" s="30">
        <v>24</v>
      </c>
      <c r="AF229" s="79">
        <f t="shared" si="6"/>
        <v>1.8652801417612909E-4</v>
      </c>
      <c r="AG229" s="32">
        <f t="shared" si="7"/>
        <v>70</v>
      </c>
      <c r="AH229" s="33"/>
      <c r="AI229" s="33"/>
      <c r="AJ229" s="33"/>
      <c r="AK229" s="33"/>
      <c r="AL229" s="33"/>
      <c r="AM229" s="33"/>
      <c r="AN229" s="33"/>
      <c r="AO229" s="34"/>
      <c r="AP229" s="34"/>
      <c r="AQ229" s="34"/>
      <c r="AR229" s="34"/>
      <c r="AS229" s="34"/>
      <c r="AT229" s="34"/>
      <c r="AU229" s="34"/>
    </row>
    <row r="230" spans="1:47" x14ac:dyDescent="0.2">
      <c r="A230" s="25" t="s">
        <v>430</v>
      </c>
      <c r="B230" s="26" t="s">
        <v>18</v>
      </c>
      <c r="C230" s="27" t="s">
        <v>44</v>
      </c>
      <c r="D230" s="28" t="s">
        <v>431</v>
      </c>
      <c r="E230" s="28" t="str">
        <f>VLOOKUP(D230,Sheet2!A$1:B$353,2,FALSE)</f>
        <v>Significant Rural</v>
      </c>
      <c r="F230" s="29">
        <v>15719</v>
      </c>
      <c r="G230" s="29">
        <v>14578</v>
      </c>
      <c r="H230" s="29">
        <v>12438</v>
      </c>
      <c r="I230" s="29">
        <v>6942</v>
      </c>
      <c r="J230" s="29">
        <v>3913</v>
      </c>
      <c r="K230" s="29">
        <v>1658</v>
      </c>
      <c r="L230" s="29">
        <v>679</v>
      </c>
      <c r="M230" s="29">
        <v>48</v>
      </c>
      <c r="N230" s="30">
        <v>55975</v>
      </c>
      <c r="O230" s="31">
        <v>962</v>
      </c>
      <c r="P230" s="66"/>
      <c r="Q230" s="29">
        <v>1172</v>
      </c>
      <c r="R230" s="66"/>
      <c r="S230" s="29">
        <v>1030</v>
      </c>
      <c r="T230" s="66"/>
      <c r="U230" s="29">
        <v>563</v>
      </c>
      <c r="V230" s="66"/>
      <c r="W230" s="29">
        <v>258</v>
      </c>
      <c r="X230" s="66"/>
      <c r="Y230" s="29">
        <v>92</v>
      </c>
      <c r="Z230" s="66"/>
      <c r="AA230" s="29">
        <v>36</v>
      </c>
      <c r="AB230" s="66"/>
      <c r="AC230" s="29">
        <v>1</v>
      </c>
      <c r="AD230" s="66"/>
      <c r="AE230" s="30">
        <v>4114</v>
      </c>
      <c r="AF230" s="79">
        <f t="shared" si="6"/>
        <v>7.3497096918267085E-2</v>
      </c>
      <c r="AG230" s="32">
        <f t="shared" si="7"/>
        <v>1</v>
      </c>
      <c r="AH230" s="33"/>
      <c r="AI230" s="33"/>
      <c r="AJ230" s="33"/>
      <c r="AK230" s="33"/>
      <c r="AL230" s="33"/>
      <c r="AM230" s="33"/>
      <c r="AN230" s="33"/>
      <c r="AO230" s="34"/>
      <c r="AP230" s="34"/>
      <c r="AQ230" s="34"/>
      <c r="AR230" s="34"/>
      <c r="AS230" s="34"/>
      <c r="AT230" s="34"/>
      <c r="AU230" s="34"/>
    </row>
    <row r="231" spans="1:47" x14ac:dyDescent="0.2">
      <c r="A231" s="25" t="s">
        <v>432</v>
      </c>
      <c r="B231" s="26" t="s">
        <v>18</v>
      </c>
      <c r="C231" s="27" t="s">
        <v>55</v>
      </c>
      <c r="D231" s="28" t="s">
        <v>433</v>
      </c>
      <c r="E231" s="28" t="str">
        <f>VLOOKUP(D231,Sheet2!A$1:B$353,2,FALSE)</f>
        <v>Rural 50</v>
      </c>
      <c r="F231" s="29">
        <v>12540</v>
      </c>
      <c r="G231" s="29">
        <v>11956</v>
      </c>
      <c r="H231" s="29">
        <v>11045</v>
      </c>
      <c r="I231" s="29">
        <v>7643</v>
      </c>
      <c r="J231" s="29">
        <v>4859</v>
      </c>
      <c r="K231" s="29">
        <v>2555</v>
      </c>
      <c r="L231" s="29">
        <v>1369</v>
      </c>
      <c r="M231" s="29">
        <v>58</v>
      </c>
      <c r="N231" s="30">
        <v>52025</v>
      </c>
      <c r="O231" s="31">
        <v>111</v>
      </c>
      <c r="P231" s="66"/>
      <c r="Q231" s="29">
        <v>78</v>
      </c>
      <c r="R231" s="66"/>
      <c r="S231" s="29">
        <v>89</v>
      </c>
      <c r="T231" s="66"/>
      <c r="U231" s="29">
        <v>71</v>
      </c>
      <c r="V231" s="66"/>
      <c r="W231" s="29">
        <v>34</v>
      </c>
      <c r="X231" s="66"/>
      <c r="Y231" s="29">
        <v>28</v>
      </c>
      <c r="Z231" s="66"/>
      <c r="AA231" s="29">
        <v>12</v>
      </c>
      <c r="AB231" s="66"/>
      <c r="AC231" s="29">
        <v>5</v>
      </c>
      <c r="AD231" s="66"/>
      <c r="AE231" s="30">
        <v>428</v>
      </c>
      <c r="AF231" s="79">
        <f t="shared" si="6"/>
        <v>8.2268140317155215E-3</v>
      </c>
      <c r="AG231" s="32">
        <f t="shared" si="7"/>
        <v>19</v>
      </c>
      <c r="AH231" s="33"/>
      <c r="AI231" s="33"/>
      <c r="AJ231" s="33"/>
      <c r="AK231" s="33"/>
      <c r="AL231" s="33"/>
      <c r="AM231" s="33"/>
      <c r="AN231" s="33"/>
      <c r="AO231" s="34"/>
      <c r="AP231" s="34"/>
      <c r="AQ231" s="34"/>
      <c r="AR231" s="34"/>
      <c r="AS231" s="34"/>
      <c r="AT231" s="34"/>
      <c r="AU231" s="34"/>
    </row>
    <row r="232" spans="1:47" x14ac:dyDescent="0.2">
      <c r="A232" s="25" t="s">
        <v>434</v>
      </c>
      <c r="B232" s="26" t="s">
        <v>43</v>
      </c>
      <c r="C232" s="27" t="s">
        <v>22</v>
      </c>
      <c r="D232" s="28" t="s">
        <v>435</v>
      </c>
      <c r="E232" s="28" t="str">
        <f>VLOOKUP(D232,Sheet2!A$1:B$353,2,FALSE)</f>
        <v>Major Urban</v>
      </c>
      <c r="F232" s="29">
        <v>39151</v>
      </c>
      <c r="G232" s="29">
        <v>26666</v>
      </c>
      <c r="H232" s="29">
        <v>30024</v>
      </c>
      <c r="I232" s="29">
        <v>14778</v>
      </c>
      <c r="J232" s="29">
        <v>8084</v>
      </c>
      <c r="K232" s="29">
        <v>3831</v>
      </c>
      <c r="L232" s="29">
        <v>2729</v>
      </c>
      <c r="M232" s="29">
        <v>239</v>
      </c>
      <c r="N232" s="30">
        <v>125502</v>
      </c>
      <c r="O232" s="31">
        <v>101</v>
      </c>
      <c r="P232" s="66"/>
      <c r="Q232" s="29">
        <v>71</v>
      </c>
      <c r="R232" s="66"/>
      <c r="S232" s="29">
        <v>97</v>
      </c>
      <c r="T232" s="66"/>
      <c r="U232" s="29">
        <v>58</v>
      </c>
      <c r="V232" s="66"/>
      <c r="W232" s="29">
        <v>36</v>
      </c>
      <c r="X232" s="66"/>
      <c r="Y232" s="29">
        <v>19</v>
      </c>
      <c r="Z232" s="66"/>
      <c r="AA232" s="29">
        <v>21</v>
      </c>
      <c r="AB232" s="66"/>
      <c r="AC232" s="29">
        <v>4</v>
      </c>
      <c r="AD232" s="66"/>
      <c r="AE232" s="30">
        <v>407</v>
      </c>
      <c r="AF232" s="79">
        <f t="shared" si="6"/>
        <v>3.2429762075504771E-3</v>
      </c>
      <c r="AG232" s="32">
        <f t="shared" si="7"/>
        <v>52</v>
      </c>
      <c r="AH232" s="33"/>
      <c r="AI232" s="33"/>
      <c r="AJ232" s="33"/>
      <c r="AK232" s="33"/>
      <c r="AL232" s="33"/>
      <c r="AM232" s="33"/>
      <c r="AN232" s="33"/>
      <c r="AO232" s="34"/>
      <c r="AP232" s="34"/>
      <c r="AQ232" s="34"/>
      <c r="AR232" s="34"/>
      <c r="AS232" s="34"/>
      <c r="AT232" s="34"/>
      <c r="AU232" s="34"/>
    </row>
    <row r="233" spans="1:47" x14ac:dyDescent="0.2">
      <c r="A233" s="25" t="s">
        <v>436</v>
      </c>
      <c r="B233" s="26" t="s">
        <v>18</v>
      </c>
      <c r="C233" s="27" t="s">
        <v>44</v>
      </c>
      <c r="D233" s="28" t="s">
        <v>437</v>
      </c>
      <c r="E233" s="28" t="str">
        <f>VLOOKUP(D233,Sheet2!A$1:B$353,2,FALSE)</f>
        <v>Rural 80</v>
      </c>
      <c r="F233" s="29">
        <v>8575</v>
      </c>
      <c r="G233" s="29">
        <v>7673</v>
      </c>
      <c r="H233" s="29">
        <v>7535</v>
      </c>
      <c r="I233" s="29">
        <v>5412</v>
      </c>
      <c r="J233" s="29">
        <v>4182</v>
      </c>
      <c r="K233" s="29">
        <v>2322</v>
      </c>
      <c r="L233" s="29">
        <v>890</v>
      </c>
      <c r="M233" s="29">
        <v>54</v>
      </c>
      <c r="N233" s="30">
        <v>36643</v>
      </c>
      <c r="O233" s="31">
        <v>40</v>
      </c>
      <c r="P233" s="66"/>
      <c r="Q233" s="29">
        <v>31</v>
      </c>
      <c r="R233" s="66"/>
      <c r="S233" s="29">
        <v>32</v>
      </c>
      <c r="T233" s="66"/>
      <c r="U233" s="29">
        <v>14</v>
      </c>
      <c r="V233" s="66"/>
      <c r="W233" s="29">
        <v>18</v>
      </c>
      <c r="X233" s="66"/>
      <c r="Y233" s="29">
        <v>6</v>
      </c>
      <c r="Z233" s="66"/>
      <c r="AA233" s="29">
        <v>3</v>
      </c>
      <c r="AB233" s="66"/>
      <c r="AC233" s="29">
        <v>0</v>
      </c>
      <c r="AD233" s="66"/>
      <c r="AE233" s="30">
        <v>144</v>
      </c>
      <c r="AF233" s="79">
        <f t="shared" si="6"/>
        <v>3.9298092405097833E-3</v>
      </c>
      <c r="AG233" s="32">
        <f t="shared" si="7"/>
        <v>50</v>
      </c>
      <c r="AH233" s="33"/>
      <c r="AI233" s="33"/>
      <c r="AJ233" s="33"/>
      <c r="AK233" s="33"/>
      <c r="AL233" s="33"/>
      <c r="AM233" s="33"/>
      <c r="AN233" s="33"/>
      <c r="AO233" s="34"/>
      <c r="AP233" s="34"/>
      <c r="AQ233" s="34"/>
      <c r="AR233" s="34"/>
      <c r="AS233" s="34"/>
      <c r="AT233" s="34"/>
      <c r="AU233" s="34"/>
    </row>
    <row r="234" spans="1:47" x14ac:dyDescent="0.2">
      <c r="A234" s="25" t="s">
        <v>438</v>
      </c>
      <c r="B234" s="26" t="s">
        <v>18</v>
      </c>
      <c r="C234" s="27" t="s">
        <v>19</v>
      </c>
      <c r="D234" s="28" t="s">
        <v>439</v>
      </c>
      <c r="E234" s="28" t="str">
        <f>VLOOKUP(D234,Sheet2!A$1:B$353,2,FALSE)</f>
        <v>Rural 50</v>
      </c>
      <c r="F234" s="29">
        <v>1693</v>
      </c>
      <c r="G234" s="29">
        <v>3132</v>
      </c>
      <c r="H234" s="29">
        <v>10589</v>
      </c>
      <c r="I234" s="29">
        <v>11561</v>
      </c>
      <c r="J234" s="29">
        <v>7225</v>
      </c>
      <c r="K234" s="29">
        <v>5740</v>
      </c>
      <c r="L234" s="29">
        <v>7394</v>
      </c>
      <c r="M234" s="29">
        <v>1242</v>
      </c>
      <c r="N234" s="30">
        <v>48576</v>
      </c>
      <c r="O234" s="31">
        <v>49</v>
      </c>
      <c r="P234" s="66"/>
      <c r="Q234" s="29">
        <v>11</v>
      </c>
      <c r="R234" s="66"/>
      <c r="S234" s="29">
        <v>50</v>
      </c>
      <c r="T234" s="66"/>
      <c r="U234" s="29">
        <v>47</v>
      </c>
      <c r="V234" s="66"/>
      <c r="W234" s="29">
        <v>25</v>
      </c>
      <c r="X234" s="66"/>
      <c r="Y234" s="29">
        <v>33</v>
      </c>
      <c r="Z234" s="66"/>
      <c r="AA234" s="29">
        <v>48</v>
      </c>
      <c r="AB234" s="66"/>
      <c r="AC234" s="29">
        <v>10</v>
      </c>
      <c r="AD234" s="66"/>
      <c r="AE234" s="30">
        <v>273</v>
      </c>
      <c r="AF234" s="79">
        <f t="shared" si="6"/>
        <v>5.6200592885375491E-3</v>
      </c>
      <c r="AG234" s="32">
        <f t="shared" si="7"/>
        <v>33</v>
      </c>
      <c r="AH234" s="33"/>
      <c r="AI234" s="33"/>
      <c r="AJ234" s="33"/>
      <c r="AK234" s="33"/>
      <c r="AL234" s="33"/>
      <c r="AM234" s="33"/>
      <c r="AN234" s="33"/>
      <c r="AO234" s="34"/>
      <c r="AP234" s="34"/>
      <c r="AQ234" s="34"/>
      <c r="AR234" s="34"/>
      <c r="AS234" s="34"/>
      <c r="AT234" s="34"/>
      <c r="AU234" s="34"/>
    </row>
    <row r="235" spans="1:47" x14ac:dyDescent="0.2">
      <c r="A235" s="25" t="s">
        <v>440</v>
      </c>
      <c r="B235" s="26" t="s">
        <v>43</v>
      </c>
      <c r="C235" s="27" t="s">
        <v>44</v>
      </c>
      <c r="D235" s="28" t="s">
        <v>441</v>
      </c>
      <c r="E235" s="28" t="str">
        <f>VLOOKUP(D235,Sheet2!A$1:B$353,2,FALSE)</f>
        <v>Large Urban</v>
      </c>
      <c r="F235" s="29">
        <v>140151</v>
      </c>
      <c r="G235" s="29">
        <v>37910</v>
      </c>
      <c r="H235" s="29">
        <v>30211</v>
      </c>
      <c r="I235" s="29">
        <v>15208</v>
      </c>
      <c r="J235" s="29">
        <v>8754</v>
      </c>
      <c r="K235" s="29">
        <v>4032</v>
      </c>
      <c r="L235" s="29">
        <v>2644</v>
      </c>
      <c r="M235" s="29">
        <v>173</v>
      </c>
      <c r="N235" s="30">
        <v>239083</v>
      </c>
      <c r="O235" s="31">
        <v>829</v>
      </c>
      <c r="P235" s="66"/>
      <c r="Q235" s="29">
        <v>378</v>
      </c>
      <c r="R235" s="66"/>
      <c r="S235" s="29">
        <v>234</v>
      </c>
      <c r="T235" s="66"/>
      <c r="U235" s="29">
        <v>72</v>
      </c>
      <c r="V235" s="66"/>
      <c r="W235" s="29">
        <v>29</v>
      </c>
      <c r="X235" s="66"/>
      <c r="Y235" s="29">
        <v>18</v>
      </c>
      <c r="Z235" s="66"/>
      <c r="AA235" s="29">
        <v>6</v>
      </c>
      <c r="AB235" s="66"/>
      <c r="AC235" s="29">
        <v>1</v>
      </c>
      <c r="AD235" s="66"/>
      <c r="AE235" s="30">
        <v>1567</v>
      </c>
      <c r="AF235" s="79">
        <f t="shared" si="6"/>
        <v>6.5542092076810148E-3</v>
      </c>
      <c r="AG235" s="32">
        <f t="shared" si="7"/>
        <v>18</v>
      </c>
      <c r="AH235" s="33"/>
      <c r="AI235" s="33"/>
      <c r="AJ235" s="33"/>
      <c r="AK235" s="33"/>
      <c r="AL235" s="33"/>
      <c r="AM235" s="33"/>
      <c r="AN235" s="33"/>
      <c r="AO235" s="34"/>
      <c r="AP235" s="34"/>
      <c r="AQ235" s="34"/>
      <c r="AR235" s="34"/>
      <c r="AS235" s="34"/>
      <c r="AT235" s="34"/>
      <c r="AU235" s="34"/>
    </row>
    <row r="236" spans="1:47" x14ac:dyDescent="0.2">
      <c r="A236" s="25" t="s">
        <v>442</v>
      </c>
      <c r="B236" s="26" t="s">
        <v>18</v>
      </c>
      <c r="C236" s="27" t="s">
        <v>19</v>
      </c>
      <c r="D236" s="28" t="s">
        <v>443</v>
      </c>
      <c r="E236" s="28" t="str">
        <f>VLOOKUP(D236,Sheet2!A$1:B$353,2,FALSE)</f>
        <v>Significant Rural</v>
      </c>
      <c r="F236" s="29">
        <v>6677</v>
      </c>
      <c r="G236" s="29">
        <v>12139</v>
      </c>
      <c r="H236" s="29">
        <v>13696</v>
      </c>
      <c r="I236" s="29">
        <v>7584</v>
      </c>
      <c r="J236" s="29">
        <v>4662</v>
      </c>
      <c r="K236" s="29">
        <v>2567</v>
      </c>
      <c r="L236" s="29">
        <v>1800</v>
      </c>
      <c r="M236" s="29">
        <v>90</v>
      </c>
      <c r="N236" s="30">
        <v>49215</v>
      </c>
      <c r="O236" s="31">
        <v>116</v>
      </c>
      <c r="P236" s="66"/>
      <c r="Q236" s="29">
        <v>181</v>
      </c>
      <c r="R236" s="66"/>
      <c r="S236" s="29">
        <v>293</v>
      </c>
      <c r="T236" s="66"/>
      <c r="U236" s="29">
        <v>168</v>
      </c>
      <c r="V236" s="66"/>
      <c r="W236" s="29">
        <v>79</v>
      </c>
      <c r="X236" s="66"/>
      <c r="Y236" s="29">
        <v>72</v>
      </c>
      <c r="Z236" s="66"/>
      <c r="AA236" s="29">
        <v>59</v>
      </c>
      <c r="AB236" s="66"/>
      <c r="AC236" s="29">
        <v>3</v>
      </c>
      <c r="AD236" s="66"/>
      <c r="AE236" s="30">
        <v>971</v>
      </c>
      <c r="AF236" s="79">
        <f t="shared" si="6"/>
        <v>1.9729757187849233E-2</v>
      </c>
      <c r="AG236" s="32">
        <f t="shared" si="7"/>
        <v>6</v>
      </c>
      <c r="AH236" s="33"/>
      <c r="AI236" s="33"/>
      <c r="AJ236" s="33"/>
      <c r="AK236" s="33"/>
      <c r="AL236" s="33"/>
      <c r="AM236" s="33"/>
      <c r="AN236" s="33"/>
      <c r="AO236" s="34"/>
      <c r="AP236" s="34"/>
      <c r="AQ236" s="34"/>
      <c r="AR236" s="34"/>
      <c r="AS236" s="34"/>
      <c r="AT236" s="34"/>
      <c r="AU236" s="34"/>
    </row>
    <row r="237" spans="1:47" x14ac:dyDescent="0.2">
      <c r="A237" s="25" t="s">
        <v>444</v>
      </c>
      <c r="B237" s="26" t="s">
        <v>54</v>
      </c>
      <c r="C237" s="27" t="s">
        <v>60</v>
      </c>
      <c r="D237" s="28" t="s">
        <v>677</v>
      </c>
      <c r="E237" s="28" t="str">
        <f>VLOOKUP(D237,Sheet2!A$1:B$353,2,FALSE)</f>
        <v>Rural 50</v>
      </c>
      <c r="F237" s="29">
        <v>25620</v>
      </c>
      <c r="G237" s="29">
        <v>34683</v>
      </c>
      <c r="H237" s="29">
        <v>28044</v>
      </c>
      <c r="I237" s="29">
        <v>19354</v>
      </c>
      <c r="J237" s="29">
        <v>14465</v>
      </c>
      <c r="K237" s="29">
        <v>7724</v>
      </c>
      <c r="L237" s="29">
        <v>4299</v>
      </c>
      <c r="M237" s="29">
        <v>330</v>
      </c>
      <c r="N237" s="30">
        <v>134519</v>
      </c>
      <c r="O237" s="31">
        <v>344</v>
      </c>
      <c r="P237" s="66"/>
      <c r="Q237" s="29">
        <v>262</v>
      </c>
      <c r="R237" s="66"/>
      <c r="S237" s="29">
        <v>300</v>
      </c>
      <c r="T237" s="66"/>
      <c r="U237" s="29">
        <v>191</v>
      </c>
      <c r="V237" s="66"/>
      <c r="W237" s="29">
        <v>129</v>
      </c>
      <c r="X237" s="66"/>
      <c r="Y237" s="29">
        <v>68</v>
      </c>
      <c r="Z237" s="66"/>
      <c r="AA237" s="29">
        <v>53</v>
      </c>
      <c r="AB237" s="66"/>
      <c r="AC237" s="29">
        <v>7</v>
      </c>
      <c r="AD237" s="66"/>
      <c r="AE237" s="30">
        <v>1354</v>
      </c>
      <c r="AF237" s="79">
        <f t="shared" si="6"/>
        <v>1.0065492606992322E-2</v>
      </c>
      <c r="AG237" s="32">
        <f t="shared" si="7"/>
        <v>12</v>
      </c>
      <c r="AH237" s="33"/>
      <c r="AI237" s="33"/>
      <c r="AJ237" s="33"/>
      <c r="AK237" s="33"/>
      <c r="AL237" s="33"/>
      <c r="AM237" s="33"/>
      <c r="AN237" s="33"/>
      <c r="AO237" s="34"/>
      <c r="AP237" s="34"/>
      <c r="AQ237" s="34"/>
      <c r="AR237" s="34"/>
      <c r="AS237" s="34"/>
      <c r="AT237" s="34"/>
      <c r="AU237" s="34"/>
    </row>
    <row r="238" spans="1:47" x14ac:dyDescent="0.2">
      <c r="A238" s="25" t="s">
        <v>445</v>
      </c>
      <c r="B238" s="26" t="s">
        <v>54</v>
      </c>
      <c r="C238" s="27" t="s">
        <v>19</v>
      </c>
      <c r="D238" s="28" t="s">
        <v>678</v>
      </c>
      <c r="E238" s="28" t="str">
        <f>VLOOKUP(D238,Sheet2!A$1:B$353,2,FALSE)</f>
        <v>Other Urban</v>
      </c>
      <c r="F238" s="29">
        <v>1271</v>
      </c>
      <c r="G238" s="29">
        <v>9347</v>
      </c>
      <c r="H238" s="29">
        <v>21625</v>
      </c>
      <c r="I238" s="29">
        <v>12521</v>
      </c>
      <c r="J238" s="29">
        <v>4129</v>
      </c>
      <c r="K238" s="29">
        <v>1586</v>
      </c>
      <c r="L238" s="29">
        <v>325</v>
      </c>
      <c r="M238" s="29">
        <v>8</v>
      </c>
      <c r="N238" s="30">
        <v>50812</v>
      </c>
      <c r="O238" s="31">
        <v>35</v>
      </c>
      <c r="P238" s="66"/>
      <c r="Q238" s="29">
        <v>139</v>
      </c>
      <c r="R238" s="66"/>
      <c r="S238" s="29">
        <v>259</v>
      </c>
      <c r="T238" s="66"/>
      <c r="U238" s="29">
        <v>105</v>
      </c>
      <c r="V238" s="66"/>
      <c r="W238" s="29">
        <v>27</v>
      </c>
      <c r="X238" s="66"/>
      <c r="Y238" s="29">
        <v>3</v>
      </c>
      <c r="Z238" s="66"/>
      <c r="AA238" s="29">
        <v>4</v>
      </c>
      <c r="AB238" s="66"/>
      <c r="AC238" s="29">
        <v>0</v>
      </c>
      <c r="AD238" s="66"/>
      <c r="AE238" s="30">
        <v>572</v>
      </c>
      <c r="AF238" s="79">
        <f t="shared" si="6"/>
        <v>1.1257183342517515E-2</v>
      </c>
      <c r="AG238" s="32">
        <f t="shared" si="7"/>
        <v>12</v>
      </c>
      <c r="AH238" s="33"/>
      <c r="AI238" s="33"/>
      <c r="AJ238" s="33"/>
      <c r="AK238" s="33"/>
      <c r="AL238" s="33"/>
      <c r="AM238" s="33"/>
      <c r="AN238" s="33"/>
      <c r="AO238" s="34"/>
      <c r="AP238" s="34"/>
      <c r="AQ238" s="34"/>
      <c r="AR238" s="34"/>
      <c r="AS238" s="34"/>
      <c r="AT238" s="34"/>
      <c r="AU238" s="34"/>
    </row>
    <row r="239" spans="1:47" x14ac:dyDescent="0.2">
      <c r="A239" s="25" t="s">
        <v>446</v>
      </c>
      <c r="B239" s="26" t="s">
        <v>43</v>
      </c>
      <c r="C239" s="27" t="s">
        <v>60</v>
      </c>
      <c r="D239" s="28" t="s">
        <v>447</v>
      </c>
      <c r="E239" s="28" t="str">
        <f>VLOOKUP(D239,Sheet2!A$1:B$353,2,FALSE)</f>
        <v>Major Urban</v>
      </c>
      <c r="F239" s="29">
        <v>13920</v>
      </c>
      <c r="G239" s="29">
        <v>11598</v>
      </c>
      <c r="H239" s="29">
        <v>21675</v>
      </c>
      <c r="I239" s="29">
        <v>16184</v>
      </c>
      <c r="J239" s="29">
        <v>11394</v>
      </c>
      <c r="K239" s="29">
        <v>8645</v>
      </c>
      <c r="L239" s="29">
        <v>5162</v>
      </c>
      <c r="M239" s="29">
        <v>332</v>
      </c>
      <c r="N239" s="30">
        <v>88910</v>
      </c>
      <c r="O239" s="31">
        <v>25</v>
      </c>
      <c r="P239" s="66"/>
      <c r="Q239" s="29">
        <v>47</v>
      </c>
      <c r="R239" s="66"/>
      <c r="S239" s="29">
        <v>87</v>
      </c>
      <c r="T239" s="66"/>
      <c r="U239" s="29">
        <v>67</v>
      </c>
      <c r="V239" s="66"/>
      <c r="W239" s="29">
        <v>42</v>
      </c>
      <c r="X239" s="66"/>
      <c r="Y239" s="29">
        <v>16</v>
      </c>
      <c r="Z239" s="66"/>
      <c r="AA239" s="29">
        <v>18</v>
      </c>
      <c r="AB239" s="66"/>
      <c r="AC239" s="29">
        <v>1</v>
      </c>
      <c r="AD239" s="66"/>
      <c r="AE239" s="30">
        <v>303</v>
      </c>
      <c r="AF239" s="79">
        <f t="shared" si="6"/>
        <v>3.4079406141041503E-3</v>
      </c>
      <c r="AG239" s="32">
        <f t="shared" si="7"/>
        <v>51</v>
      </c>
      <c r="AH239" s="33"/>
      <c r="AI239" s="33"/>
      <c r="AJ239" s="33"/>
      <c r="AK239" s="33"/>
      <c r="AL239" s="33"/>
      <c r="AM239" s="33"/>
      <c r="AN239" s="33"/>
      <c r="AO239" s="34"/>
      <c r="AP239" s="34"/>
      <c r="AQ239" s="34"/>
      <c r="AR239" s="34"/>
      <c r="AS239" s="34"/>
      <c r="AT239" s="34"/>
      <c r="AU239" s="34"/>
    </row>
    <row r="240" spans="1:47" x14ac:dyDescent="0.2">
      <c r="A240" s="25" t="s">
        <v>448</v>
      </c>
      <c r="B240" s="26" t="s">
        <v>18</v>
      </c>
      <c r="C240" s="27" t="s">
        <v>19</v>
      </c>
      <c r="D240" s="28" t="s">
        <v>449</v>
      </c>
      <c r="E240" s="28" t="str">
        <f>VLOOKUP(D240,Sheet2!A$1:B$353,2,FALSE)</f>
        <v>Rural 50</v>
      </c>
      <c r="F240" s="29">
        <v>635</v>
      </c>
      <c r="G240" s="29">
        <v>875</v>
      </c>
      <c r="H240" s="29">
        <v>3458</v>
      </c>
      <c r="I240" s="29">
        <v>5666</v>
      </c>
      <c r="J240" s="29">
        <v>4994</v>
      </c>
      <c r="K240" s="29">
        <v>3410</v>
      </c>
      <c r="L240" s="29">
        <v>6926</v>
      </c>
      <c r="M240" s="29">
        <v>1949</v>
      </c>
      <c r="N240" s="30">
        <v>27913</v>
      </c>
      <c r="O240" s="31">
        <v>10</v>
      </c>
      <c r="P240" s="66"/>
      <c r="Q240" s="29">
        <v>8</v>
      </c>
      <c r="R240" s="66"/>
      <c r="S240" s="29">
        <v>23</v>
      </c>
      <c r="T240" s="66"/>
      <c r="U240" s="29">
        <v>23</v>
      </c>
      <c r="V240" s="66"/>
      <c r="W240" s="29">
        <v>26</v>
      </c>
      <c r="X240" s="66"/>
      <c r="Y240" s="29">
        <v>35</v>
      </c>
      <c r="Z240" s="66"/>
      <c r="AA240" s="29">
        <v>33</v>
      </c>
      <c r="AB240" s="66"/>
      <c r="AC240" s="29">
        <v>17</v>
      </c>
      <c r="AD240" s="66"/>
      <c r="AE240" s="30">
        <v>175</v>
      </c>
      <c r="AF240" s="79">
        <f t="shared" si="6"/>
        <v>6.2694801705298602E-3</v>
      </c>
      <c r="AG240" s="32">
        <f t="shared" si="7"/>
        <v>28</v>
      </c>
      <c r="AH240" s="33"/>
      <c r="AI240" s="33"/>
      <c r="AJ240" s="33"/>
      <c r="AK240" s="33"/>
      <c r="AL240" s="33"/>
      <c r="AM240" s="33"/>
      <c r="AN240" s="33"/>
      <c r="AO240" s="34"/>
      <c r="AP240" s="34"/>
      <c r="AQ240" s="34"/>
      <c r="AR240" s="34"/>
      <c r="AS240" s="34"/>
      <c r="AT240" s="34"/>
      <c r="AU240" s="34"/>
    </row>
    <row r="241" spans="1:47" x14ac:dyDescent="0.2">
      <c r="A241" s="25" t="s">
        <v>450</v>
      </c>
      <c r="B241" s="26" t="s">
        <v>18</v>
      </c>
      <c r="C241" s="27" t="s">
        <v>10</v>
      </c>
      <c r="D241" s="28" t="s">
        <v>451</v>
      </c>
      <c r="E241" s="28" t="str">
        <f>VLOOKUP(D241,Sheet2!A$1:B$353,2,FALSE)</f>
        <v>Rural 80</v>
      </c>
      <c r="F241" s="29">
        <v>2327</v>
      </c>
      <c r="G241" s="29">
        <v>6964</v>
      </c>
      <c r="H241" s="29">
        <v>19522</v>
      </c>
      <c r="I241" s="29">
        <v>11814</v>
      </c>
      <c r="J241" s="29">
        <v>10616</v>
      </c>
      <c r="K241" s="29">
        <v>7122</v>
      </c>
      <c r="L241" s="29">
        <v>4016</v>
      </c>
      <c r="M241" s="29">
        <v>357</v>
      </c>
      <c r="N241" s="30">
        <v>62738</v>
      </c>
      <c r="O241" s="31">
        <v>60</v>
      </c>
      <c r="P241" s="66"/>
      <c r="Q241" s="29">
        <v>73</v>
      </c>
      <c r="R241" s="66"/>
      <c r="S241" s="29">
        <v>91</v>
      </c>
      <c r="T241" s="66"/>
      <c r="U241" s="29">
        <v>66</v>
      </c>
      <c r="V241" s="66"/>
      <c r="W241" s="29">
        <v>49</v>
      </c>
      <c r="X241" s="66"/>
      <c r="Y241" s="29">
        <v>33</v>
      </c>
      <c r="Z241" s="66"/>
      <c r="AA241" s="29">
        <v>15</v>
      </c>
      <c r="AB241" s="66"/>
      <c r="AC241" s="29">
        <v>4</v>
      </c>
      <c r="AD241" s="66"/>
      <c r="AE241" s="30">
        <v>391</v>
      </c>
      <c r="AF241" s="79">
        <f t="shared" si="6"/>
        <v>6.2322675252637957E-3</v>
      </c>
      <c r="AG241" s="32">
        <f t="shared" si="7"/>
        <v>43</v>
      </c>
      <c r="AH241" s="33"/>
      <c r="AI241" s="33"/>
      <c r="AJ241" s="33"/>
      <c r="AK241" s="33"/>
      <c r="AL241" s="33"/>
      <c r="AM241" s="33"/>
      <c r="AN241" s="33"/>
      <c r="AO241" s="34"/>
      <c r="AP241" s="34"/>
      <c r="AQ241" s="34"/>
      <c r="AR241" s="34"/>
      <c r="AS241" s="34"/>
      <c r="AT241" s="34"/>
      <c r="AU241" s="34"/>
    </row>
    <row r="242" spans="1:47" x14ac:dyDescent="0.2">
      <c r="A242" s="25" t="s">
        <v>452</v>
      </c>
      <c r="B242" s="26" t="s">
        <v>18</v>
      </c>
      <c r="C242" s="27" t="s">
        <v>25</v>
      </c>
      <c r="D242" s="28" t="s">
        <v>453</v>
      </c>
      <c r="E242" s="28" t="str">
        <f>VLOOKUP(D242,Sheet2!A$1:B$353,2,FALSE)</f>
        <v>Significant Rural</v>
      </c>
      <c r="F242" s="29">
        <v>11094</v>
      </c>
      <c r="G242" s="29">
        <v>9325</v>
      </c>
      <c r="H242" s="29">
        <v>6907</v>
      </c>
      <c r="I242" s="29">
        <v>6338</v>
      </c>
      <c r="J242" s="29">
        <v>3604</v>
      </c>
      <c r="K242" s="29">
        <v>1848</v>
      </c>
      <c r="L242" s="29">
        <v>903</v>
      </c>
      <c r="M242" s="29">
        <v>82</v>
      </c>
      <c r="N242" s="30">
        <v>40101</v>
      </c>
      <c r="O242" s="31">
        <v>38</v>
      </c>
      <c r="P242" s="66"/>
      <c r="Q242" s="29">
        <v>40</v>
      </c>
      <c r="R242" s="66"/>
      <c r="S242" s="29">
        <v>20</v>
      </c>
      <c r="T242" s="66"/>
      <c r="U242" s="29">
        <v>38</v>
      </c>
      <c r="V242" s="66"/>
      <c r="W242" s="29">
        <v>11</v>
      </c>
      <c r="X242" s="66"/>
      <c r="Y242" s="29">
        <v>13</v>
      </c>
      <c r="Z242" s="66"/>
      <c r="AA242" s="29">
        <v>7</v>
      </c>
      <c r="AB242" s="66"/>
      <c r="AC242" s="29">
        <v>0</v>
      </c>
      <c r="AD242" s="66"/>
      <c r="AE242" s="30">
        <v>167</v>
      </c>
      <c r="AF242" s="79">
        <f t="shared" si="6"/>
        <v>4.1644846761926136E-3</v>
      </c>
      <c r="AG242" s="32">
        <f t="shared" si="7"/>
        <v>36</v>
      </c>
      <c r="AH242" s="33"/>
      <c r="AI242" s="33"/>
      <c r="AJ242" s="33"/>
      <c r="AK242" s="33"/>
      <c r="AL242" s="33"/>
      <c r="AM242" s="33"/>
      <c r="AN242" s="33"/>
      <c r="AO242" s="34"/>
      <c r="AP242" s="34"/>
      <c r="AQ242" s="34"/>
      <c r="AR242" s="34"/>
      <c r="AS242" s="34"/>
      <c r="AT242" s="34"/>
      <c r="AU242" s="34"/>
    </row>
    <row r="243" spans="1:47" x14ac:dyDescent="0.2">
      <c r="A243" s="25" t="s">
        <v>454</v>
      </c>
      <c r="B243" s="26" t="s">
        <v>54</v>
      </c>
      <c r="C243" s="27" t="s">
        <v>55</v>
      </c>
      <c r="D243" s="28" t="s">
        <v>679</v>
      </c>
      <c r="E243" s="28" t="str">
        <f>VLOOKUP(D243,Sheet2!A$1:B$353,2,FALSE)</f>
        <v>Large Urban</v>
      </c>
      <c r="F243" s="29">
        <v>12462</v>
      </c>
      <c r="G243" s="29">
        <v>33347</v>
      </c>
      <c r="H243" s="29">
        <v>26221</v>
      </c>
      <c r="I243" s="29">
        <v>19768</v>
      </c>
      <c r="J243" s="29">
        <v>11280</v>
      </c>
      <c r="K243" s="29">
        <v>5427</v>
      </c>
      <c r="L243" s="29">
        <v>1911</v>
      </c>
      <c r="M243" s="29">
        <v>177</v>
      </c>
      <c r="N243" s="30">
        <v>110593</v>
      </c>
      <c r="O243" s="31">
        <v>67</v>
      </c>
      <c r="P243" s="66"/>
      <c r="Q243" s="29">
        <v>102</v>
      </c>
      <c r="R243" s="66"/>
      <c r="S243" s="29">
        <v>72</v>
      </c>
      <c r="T243" s="66"/>
      <c r="U243" s="29">
        <v>34</v>
      </c>
      <c r="V243" s="66"/>
      <c r="W243" s="29">
        <v>23</v>
      </c>
      <c r="X243" s="66"/>
      <c r="Y243" s="29">
        <v>9</v>
      </c>
      <c r="Z243" s="66"/>
      <c r="AA243" s="29">
        <v>14</v>
      </c>
      <c r="AB243" s="66"/>
      <c r="AC243" s="29">
        <v>4</v>
      </c>
      <c r="AD243" s="66"/>
      <c r="AE243" s="30">
        <v>325</v>
      </c>
      <c r="AF243" s="79">
        <f t="shared" si="6"/>
        <v>2.9387031728952103E-3</v>
      </c>
      <c r="AG243" s="32">
        <f t="shared" si="7"/>
        <v>31</v>
      </c>
      <c r="AH243" s="33"/>
      <c r="AI243" s="33"/>
      <c r="AJ243" s="33"/>
      <c r="AK243" s="33"/>
      <c r="AL243" s="33"/>
      <c r="AM243" s="33"/>
      <c r="AN243" s="33"/>
      <c r="AO243" s="34"/>
      <c r="AP243" s="34"/>
      <c r="AQ243" s="34"/>
      <c r="AR243" s="34"/>
      <c r="AS243" s="34"/>
      <c r="AT243" s="34"/>
      <c r="AU243" s="34"/>
    </row>
    <row r="244" spans="1:47" x14ac:dyDescent="0.2">
      <c r="A244" s="25" t="s">
        <v>455</v>
      </c>
      <c r="B244" s="26" t="s">
        <v>18</v>
      </c>
      <c r="C244" s="27" t="s">
        <v>55</v>
      </c>
      <c r="D244" s="28" t="s">
        <v>456</v>
      </c>
      <c r="E244" s="28" t="str">
        <f>VLOOKUP(D244,Sheet2!A$1:B$353,2,FALSE)</f>
        <v>Rural 80</v>
      </c>
      <c r="F244" s="29">
        <v>4852</v>
      </c>
      <c r="G244" s="29">
        <v>8504</v>
      </c>
      <c r="H244" s="29">
        <v>8328</v>
      </c>
      <c r="I244" s="29">
        <v>7853</v>
      </c>
      <c r="J244" s="29">
        <v>6389</v>
      </c>
      <c r="K244" s="29">
        <v>3523</v>
      </c>
      <c r="L244" s="29">
        <v>2898</v>
      </c>
      <c r="M244" s="29">
        <v>286</v>
      </c>
      <c r="N244" s="30">
        <v>42633</v>
      </c>
      <c r="O244" s="31">
        <v>499</v>
      </c>
      <c r="P244" s="66"/>
      <c r="Q244" s="29">
        <v>422</v>
      </c>
      <c r="R244" s="66"/>
      <c r="S244" s="29">
        <v>601</v>
      </c>
      <c r="T244" s="66"/>
      <c r="U244" s="29">
        <v>740</v>
      </c>
      <c r="V244" s="66"/>
      <c r="W244" s="29">
        <v>816</v>
      </c>
      <c r="X244" s="66"/>
      <c r="Y244" s="29">
        <v>538</v>
      </c>
      <c r="Z244" s="66"/>
      <c r="AA244" s="29">
        <v>523</v>
      </c>
      <c r="AB244" s="66"/>
      <c r="AC244" s="29">
        <v>87</v>
      </c>
      <c r="AD244" s="66"/>
      <c r="AE244" s="30">
        <v>4226</v>
      </c>
      <c r="AF244" s="79">
        <f t="shared" si="6"/>
        <v>9.9125090892031989E-2</v>
      </c>
      <c r="AG244" s="32">
        <f t="shared" si="7"/>
        <v>2</v>
      </c>
      <c r="AH244" s="33"/>
      <c r="AI244" s="33"/>
      <c r="AJ244" s="33"/>
      <c r="AK244" s="33"/>
      <c r="AL244" s="33"/>
      <c r="AM244" s="33"/>
      <c r="AN244" s="33"/>
      <c r="AO244" s="34"/>
      <c r="AP244" s="34"/>
      <c r="AQ244" s="34"/>
      <c r="AR244" s="34"/>
      <c r="AS244" s="34"/>
      <c r="AT244" s="34"/>
      <c r="AU244" s="34"/>
    </row>
    <row r="245" spans="1:47" x14ac:dyDescent="0.2">
      <c r="A245" s="25" t="s">
        <v>457</v>
      </c>
      <c r="B245" s="26" t="s">
        <v>18</v>
      </c>
      <c r="C245" s="27" t="s">
        <v>25</v>
      </c>
      <c r="D245" s="28" t="s">
        <v>458</v>
      </c>
      <c r="E245" s="28" t="str">
        <f>VLOOKUP(D245,Sheet2!A$1:B$353,2,FALSE)</f>
        <v>Rural 80</v>
      </c>
      <c r="F245" s="29">
        <v>14781</v>
      </c>
      <c r="G245" s="29">
        <v>8259</v>
      </c>
      <c r="H245" s="29">
        <v>9567</v>
      </c>
      <c r="I245" s="29">
        <v>3960</v>
      </c>
      <c r="J245" s="29">
        <v>1732</v>
      </c>
      <c r="K245" s="29">
        <v>350</v>
      </c>
      <c r="L245" s="29">
        <v>99</v>
      </c>
      <c r="M245" s="29">
        <v>13</v>
      </c>
      <c r="N245" s="30">
        <v>38761</v>
      </c>
      <c r="O245" s="31">
        <v>86</v>
      </c>
      <c r="P245" s="66"/>
      <c r="Q245" s="29">
        <v>33</v>
      </c>
      <c r="R245" s="66"/>
      <c r="S245" s="29">
        <v>51</v>
      </c>
      <c r="T245" s="66"/>
      <c r="U245" s="29">
        <v>11</v>
      </c>
      <c r="V245" s="66"/>
      <c r="W245" s="29">
        <v>11</v>
      </c>
      <c r="X245" s="66"/>
      <c r="Y245" s="29">
        <v>1</v>
      </c>
      <c r="Z245" s="66"/>
      <c r="AA245" s="29">
        <v>0</v>
      </c>
      <c r="AB245" s="66"/>
      <c r="AC245" s="29">
        <v>0</v>
      </c>
      <c r="AD245" s="66"/>
      <c r="AE245" s="30">
        <v>193</v>
      </c>
      <c r="AF245" s="79">
        <f t="shared" si="6"/>
        <v>4.9792317019684736E-3</v>
      </c>
      <c r="AG245" s="32">
        <f t="shared" si="7"/>
        <v>47</v>
      </c>
      <c r="AH245" s="33"/>
      <c r="AI245" s="33"/>
      <c r="AJ245" s="33"/>
      <c r="AK245" s="33"/>
      <c r="AL245" s="33"/>
      <c r="AM245" s="33"/>
      <c r="AN245" s="33"/>
      <c r="AO245" s="34"/>
      <c r="AP245" s="34"/>
      <c r="AQ245" s="34"/>
      <c r="AR245" s="34"/>
      <c r="AS245" s="34"/>
      <c r="AT245" s="34"/>
      <c r="AU245" s="34"/>
    </row>
    <row r="246" spans="1:47" x14ac:dyDescent="0.2">
      <c r="A246" s="25" t="s">
        <v>459</v>
      </c>
      <c r="B246" s="26" t="s">
        <v>18</v>
      </c>
      <c r="C246" s="27" t="s">
        <v>25</v>
      </c>
      <c r="D246" s="28" t="s">
        <v>460</v>
      </c>
      <c r="E246" s="28" t="str">
        <f>VLOOKUP(D246,Sheet2!A$1:B$353,2,FALSE)</f>
        <v>Rural 50</v>
      </c>
      <c r="F246" s="29">
        <v>18282</v>
      </c>
      <c r="G246" s="29">
        <v>13695</v>
      </c>
      <c r="H246" s="29">
        <v>10754</v>
      </c>
      <c r="I246" s="29">
        <v>8675</v>
      </c>
      <c r="J246" s="29">
        <v>5271</v>
      </c>
      <c r="K246" s="29">
        <v>2674</v>
      </c>
      <c r="L246" s="29">
        <v>1033</v>
      </c>
      <c r="M246" s="29">
        <v>97</v>
      </c>
      <c r="N246" s="30">
        <v>60481</v>
      </c>
      <c r="O246" s="31">
        <v>63</v>
      </c>
      <c r="P246" s="66"/>
      <c r="Q246" s="29">
        <v>54</v>
      </c>
      <c r="R246" s="66"/>
      <c r="S246" s="29">
        <v>63</v>
      </c>
      <c r="T246" s="66"/>
      <c r="U246" s="29">
        <v>44</v>
      </c>
      <c r="V246" s="66"/>
      <c r="W246" s="29">
        <v>33</v>
      </c>
      <c r="X246" s="66"/>
      <c r="Y246" s="29">
        <v>14</v>
      </c>
      <c r="Z246" s="66"/>
      <c r="AA246" s="29">
        <v>15</v>
      </c>
      <c r="AB246" s="66"/>
      <c r="AC246" s="29">
        <v>3</v>
      </c>
      <c r="AD246" s="66"/>
      <c r="AE246" s="30">
        <v>289</v>
      </c>
      <c r="AF246" s="79">
        <f t="shared" si="6"/>
        <v>4.7783601461616042E-3</v>
      </c>
      <c r="AG246" s="32">
        <f t="shared" si="7"/>
        <v>38</v>
      </c>
      <c r="AH246" s="33"/>
      <c r="AI246" s="33"/>
      <c r="AJ246" s="33"/>
      <c r="AK246" s="33"/>
      <c r="AL246" s="33"/>
      <c r="AM246" s="33"/>
      <c r="AN246" s="33"/>
      <c r="AO246" s="34"/>
      <c r="AP246" s="34"/>
      <c r="AQ246" s="34"/>
      <c r="AR246" s="34"/>
      <c r="AS246" s="34"/>
      <c r="AT246" s="34"/>
      <c r="AU246" s="34"/>
    </row>
    <row r="247" spans="1:47" x14ac:dyDescent="0.2">
      <c r="A247" s="25" t="s">
        <v>461</v>
      </c>
      <c r="B247" s="26" t="s">
        <v>18</v>
      </c>
      <c r="C247" s="27" t="s">
        <v>22</v>
      </c>
      <c r="D247" s="28" t="s">
        <v>462</v>
      </c>
      <c r="E247" s="28" t="str">
        <f>VLOOKUP(D247,Sheet2!A$1:B$353,2,FALSE)</f>
        <v>Rural 80</v>
      </c>
      <c r="F247" s="29">
        <v>4687</v>
      </c>
      <c r="G247" s="29">
        <v>10578</v>
      </c>
      <c r="H247" s="29">
        <v>12046</v>
      </c>
      <c r="I247" s="29">
        <v>9915</v>
      </c>
      <c r="J247" s="29">
        <v>7212</v>
      </c>
      <c r="K247" s="29">
        <v>4580</v>
      </c>
      <c r="L247" s="29">
        <v>2862</v>
      </c>
      <c r="M247" s="29">
        <v>272</v>
      </c>
      <c r="N247" s="30">
        <v>52152</v>
      </c>
      <c r="O247" s="31">
        <v>269</v>
      </c>
      <c r="P247" s="66"/>
      <c r="Q247" s="29">
        <v>519</v>
      </c>
      <c r="R247" s="66"/>
      <c r="S247" s="29">
        <v>959</v>
      </c>
      <c r="T247" s="66"/>
      <c r="U247" s="29">
        <v>797</v>
      </c>
      <c r="V247" s="66"/>
      <c r="W247" s="29">
        <v>521</v>
      </c>
      <c r="X247" s="66"/>
      <c r="Y247" s="29">
        <v>371</v>
      </c>
      <c r="Z247" s="66"/>
      <c r="AA247" s="29">
        <v>338</v>
      </c>
      <c r="AB247" s="66"/>
      <c r="AC247" s="29">
        <v>50</v>
      </c>
      <c r="AD247" s="66"/>
      <c r="AE247" s="30">
        <v>3824</v>
      </c>
      <c r="AF247" s="79">
        <f t="shared" si="6"/>
        <v>7.3324129467709775E-2</v>
      </c>
      <c r="AG247" s="32">
        <f t="shared" si="7"/>
        <v>5</v>
      </c>
      <c r="AH247" s="33"/>
      <c r="AI247" s="33"/>
      <c r="AJ247" s="33"/>
      <c r="AK247" s="33"/>
      <c r="AL247" s="33"/>
      <c r="AM247" s="33"/>
      <c r="AN247" s="33"/>
      <c r="AO247" s="34"/>
      <c r="AP247" s="34"/>
      <c r="AQ247" s="34"/>
      <c r="AR247" s="34"/>
      <c r="AS247" s="34"/>
      <c r="AT247" s="34"/>
      <c r="AU247" s="34"/>
    </row>
    <row r="248" spans="1:47" x14ac:dyDescent="0.2">
      <c r="A248" s="25" t="s">
        <v>463</v>
      </c>
      <c r="B248" s="26" t="s">
        <v>18</v>
      </c>
      <c r="C248" s="27" t="s">
        <v>10</v>
      </c>
      <c r="D248" s="28" t="s">
        <v>464</v>
      </c>
      <c r="E248" s="28" t="str">
        <f>VLOOKUP(D248,Sheet2!A$1:B$353,2,FALSE)</f>
        <v>Rural 80</v>
      </c>
      <c r="F248" s="29">
        <v>6245</v>
      </c>
      <c r="G248" s="29">
        <v>15918</v>
      </c>
      <c r="H248" s="29">
        <v>13855</v>
      </c>
      <c r="I248" s="29">
        <v>9808</v>
      </c>
      <c r="J248" s="29">
        <v>6000</v>
      </c>
      <c r="K248" s="29">
        <v>2585</v>
      </c>
      <c r="L248" s="29">
        <v>1400</v>
      </c>
      <c r="M248" s="29">
        <v>112</v>
      </c>
      <c r="N248" s="30">
        <v>55923</v>
      </c>
      <c r="O248" s="31">
        <v>86</v>
      </c>
      <c r="P248" s="66"/>
      <c r="Q248" s="29">
        <v>120</v>
      </c>
      <c r="R248" s="66"/>
      <c r="S248" s="29">
        <v>103</v>
      </c>
      <c r="T248" s="66"/>
      <c r="U248" s="29">
        <v>80</v>
      </c>
      <c r="V248" s="66"/>
      <c r="W248" s="29">
        <v>60</v>
      </c>
      <c r="X248" s="66"/>
      <c r="Y248" s="29">
        <v>44</v>
      </c>
      <c r="Z248" s="66"/>
      <c r="AA248" s="29">
        <v>39</v>
      </c>
      <c r="AB248" s="66"/>
      <c r="AC248" s="29">
        <v>9</v>
      </c>
      <c r="AD248" s="66"/>
      <c r="AE248" s="30">
        <v>541</v>
      </c>
      <c r="AF248" s="79">
        <f t="shared" si="6"/>
        <v>9.674016057793753E-3</v>
      </c>
      <c r="AG248" s="32">
        <f t="shared" si="7"/>
        <v>33</v>
      </c>
      <c r="AH248" s="33"/>
      <c r="AI248" s="33"/>
      <c r="AJ248" s="33"/>
      <c r="AK248" s="33"/>
      <c r="AL248" s="33"/>
      <c r="AM248" s="33"/>
      <c r="AN248" s="33"/>
      <c r="AO248" s="34"/>
      <c r="AP248" s="34"/>
      <c r="AQ248" s="34"/>
      <c r="AR248" s="34"/>
      <c r="AS248" s="34"/>
      <c r="AT248" s="34"/>
      <c r="AU248" s="34"/>
    </row>
    <row r="249" spans="1:47" x14ac:dyDescent="0.2">
      <c r="A249" s="25" t="s">
        <v>465</v>
      </c>
      <c r="B249" s="26" t="s">
        <v>18</v>
      </c>
      <c r="C249" s="27" t="s">
        <v>25</v>
      </c>
      <c r="D249" s="28" t="s">
        <v>466</v>
      </c>
      <c r="E249" s="28" t="str">
        <f>VLOOKUP(D249,Sheet2!A$1:B$353,2,FALSE)</f>
        <v>Rural 80</v>
      </c>
      <c r="F249" s="29">
        <v>1976</v>
      </c>
      <c r="G249" s="29">
        <v>8344</v>
      </c>
      <c r="H249" s="29">
        <v>9172</v>
      </c>
      <c r="I249" s="29">
        <v>5790</v>
      </c>
      <c r="J249" s="29">
        <v>5357</v>
      </c>
      <c r="K249" s="29">
        <v>3593</v>
      </c>
      <c r="L249" s="29">
        <v>2151</v>
      </c>
      <c r="M249" s="29">
        <v>180</v>
      </c>
      <c r="N249" s="30">
        <v>36563</v>
      </c>
      <c r="O249" s="31">
        <v>17</v>
      </c>
      <c r="P249" s="66"/>
      <c r="Q249" s="29">
        <v>32</v>
      </c>
      <c r="R249" s="66"/>
      <c r="S249" s="29">
        <v>32</v>
      </c>
      <c r="T249" s="66"/>
      <c r="U249" s="29">
        <v>21</v>
      </c>
      <c r="V249" s="66"/>
      <c r="W249" s="29">
        <v>24</v>
      </c>
      <c r="X249" s="66"/>
      <c r="Y249" s="29">
        <v>19</v>
      </c>
      <c r="Z249" s="66"/>
      <c r="AA249" s="29">
        <v>30</v>
      </c>
      <c r="AB249" s="66"/>
      <c r="AC249" s="29">
        <v>11</v>
      </c>
      <c r="AD249" s="66"/>
      <c r="AE249" s="30">
        <v>186</v>
      </c>
      <c r="AF249" s="79">
        <f t="shared" si="6"/>
        <v>5.0871099198643438E-3</v>
      </c>
      <c r="AG249" s="32">
        <f t="shared" si="7"/>
        <v>46</v>
      </c>
      <c r="AH249" s="33"/>
      <c r="AI249" s="33"/>
      <c r="AJ249" s="33"/>
      <c r="AK249" s="33"/>
      <c r="AL249" s="33"/>
      <c r="AM249" s="33"/>
      <c r="AN249" s="33"/>
      <c r="AO249" s="34"/>
      <c r="AP249" s="34"/>
      <c r="AQ249" s="34"/>
      <c r="AR249" s="34"/>
      <c r="AS249" s="34"/>
      <c r="AT249" s="34"/>
      <c r="AU249" s="34"/>
    </row>
    <row r="250" spans="1:47" x14ac:dyDescent="0.2">
      <c r="A250" s="25" t="s">
        <v>467</v>
      </c>
      <c r="B250" s="26" t="s">
        <v>18</v>
      </c>
      <c r="C250" s="27" t="s">
        <v>19</v>
      </c>
      <c r="D250" s="28" t="s">
        <v>468</v>
      </c>
      <c r="E250" s="28" t="str">
        <f>VLOOKUP(D250,Sheet2!A$1:B$353,2,FALSE)</f>
        <v>Rural 80</v>
      </c>
      <c r="F250" s="29">
        <v>2210</v>
      </c>
      <c r="G250" s="29">
        <v>5031</v>
      </c>
      <c r="H250" s="29">
        <v>15239</v>
      </c>
      <c r="I250" s="29">
        <v>13079</v>
      </c>
      <c r="J250" s="29">
        <v>9320</v>
      </c>
      <c r="K250" s="29">
        <v>5864</v>
      </c>
      <c r="L250" s="29">
        <v>5501</v>
      </c>
      <c r="M250" s="29">
        <v>781</v>
      </c>
      <c r="N250" s="30">
        <v>57025</v>
      </c>
      <c r="O250" s="31">
        <v>28</v>
      </c>
      <c r="P250" s="66"/>
      <c r="Q250" s="29">
        <v>34</v>
      </c>
      <c r="R250" s="66"/>
      <c r="S250" s="29">
        <v>57</v>
      </c>
      <c r="T250" s="66"/>
      <c r="U250" s="29">
        <v>74</v>
      </c>
      <c r="V250" s="66"/>
      <c r="W250" s="29">
        <v>75</v>
      </c>
      <c r="X250" s="66"/>
      <c r="Y250" s="29">
        <v>51</v>
      </c>
      <c r="Z250" s="66"/>
      <c r="AA250" s="29">
        <v>69</v>
      </c>
      <c r="AB250" s="66"/>
      <c r="AC250" s="29">
        <v>26</v>
      </c>
      <c r="AD250" s="66"/>
      <c r="AE250" s="30">
        <v>414</v>
      </c>
      <c r="AF250" s="79">
        <f t="shared" si="6"/>
        <v>7.259973695747479E-3</v>
      </c>
      <c r="AG250" s="32">
        <f t="shared" si="7"/>
        <v>40</v>
      </c>
      <c r="AH250" s="33"/>
      <c r="AI250" s="33"/>
      <c r="AJ250" s="33"/>
      <c r="AK250" s="33"/>
      <c r="AL250" s="33"/>
      <c r="AM250" s="33"/>
      <c r="AN250" s="33"/>
      <c r="AO250" s="34"/>
      <c r="AP250" s="34"/>
      <c r="AQ250" s="34"/>
      <c r="AR250" s="34"/>
      <c r="AS250" s="34"/>
      <c r="AT250" s="34"/>
      <c r="AU250" s="34"/>
    </row>
    <row r="251" spans="1:47" x14ac:dyDescent="0.2">
      <c r="A251" s="25" t="s">
        <v>469</v>
      </c>
      <c r="B251" s="26" t="s">
        <v>18</v>
      </c>
      <c r="C251" s="27" t="s">
        <v>22</v>
      </c>
      <c r="D251" s="28" t="s">
        <v>470</v>
      </c>
      <c r="E251" s="28" t="str">
        <f>VLOOKUP(D251,Sheet2!A$1:B$353,2,FALSE)</f>
        <v>Large Urban</v>
      </c>
      <c r="F251" s="29">
        <v>9904</v>
      </c>
      <c r="G251" s="29">
        <v>12676</v>
      </c>
      <c r="H251" s="29">
        <v>11845</v>
      </c>
      <c r="I251" s="29">
        <v>7478</v>
      </c>
      <c r="J251" s="29">
        <v>3865</v>
      </c>
      <c r="K251" s="29">
        <v>1510</v>
      </c>
      <c r="L251" s="29">
        <v>490</v>
      </c>
      <c r="M251" s="29">
        <v>27</v>
      </c>
      <c r="N251" s="30">
        <v>47795</v>
      </c>
      <c r="O251" s="31">
        <v>20</v>
      </c>
      <c r="P251" s="66"/>
      <c r="Q251" s="29">
        <v>27</v>
      </c>
      <c r="R251" s="66"/>
      <c r="S251" s="29">
        <v>14</v>
      </c>
      <c r="T251" s="66"/>
      <c r="U251" s="29">
        <v>9</v>
      </c>
      <c r="V251" s="66"/>
      <c r="W251" s="29">
        <v>5</v>
      </c>
      <c r="X251" s="66"/>
      <c r="Y251" s="29">
        <v>3</v>
      </c>
      <c r="Z251" s="66"/>
      <c r="AA251" s="29">
        <v>1</v>
      </c>
      <c r="AB251" s="66"/>
      <c r="AC251" s="29">
        <v>0</v>
      </c>
      <c r="AD251" s="66"/>
      <c r="AE251" s="30">
        <v>79</v>
      </c>
      <c r="AF251" s="79">
        <f t="shared" si="6"/>
        <v>1.652892561983471E-3</v>
      </c>
      <c r="AG251" s="32">
        <f t="shared" si="7"/>
        <v>37</v>
      </c>
      <c r="AH251" s="33"/>
      <c r="AI251" s="33"/>
      <c r="AJ251" s="33"/>
      <c r="AK251" s="33"/>
      <c r="AL251" s="33"/>
      <c r="AM251" s="33"/>
      <c r="AN251" s="33"/>
      <c r="AO251" s="34"/>
      <c r="AP251" s="34"/>
      <c r="AQ251" s="34"/>
      <c r="AR251" s="34"/>
      <c r="AS251" s="34"/>
      <c r="AT251" s="34"/>
      <c r="AU251" s="34"/>
    </row>
    <row r="252" spans="1:47" x14ac:dyDescent="0.2">
      <c r="A252" s="25" t="s">
        <v>471</v>
      </c>
      <c r="B252" s="26" t="s">
        <v>18</v>
      </c>
      <c r="C252" s="27" t="s">
        <v>55</v>
      </c>
      <c r="D252" s="28" t="s">
        <v>472</v>
      </c>
      <c r="E252" s="28" t="str">
        <f>VLOOKUP(D252,Sheet2!A$1:B$353,2,FALSE)</f>
        <v>Rural 50</v>
      </c>
      <c r="F252" s="29">
        <v>10068</v>
      </c>
      <c r="G252" s="29">
        <v>22074</v>
      </c>
      <c r="H252" s="29">
        <v>15604</v>
      </c>
      <c r="I252" s="29">
        <v>10704</v>
      </c>
      <c r="J252" s="29">
        <v>8879</v>
      </c>
      <c r="K252" s="29">
        <v>4563</v>
      </c>
      <c r="L252" s="29">
        <v>1791</v>
      </c>
      <c r="M252" s="29">
        <v>170</v>
      </c>
      <c r="N252" s="30">
        <v>73853</v>
      </c>
      <c r="O252" s="31">
        <v>114</v>
      </c>
      <c r="P252" s="66"/>
      <c r="Q252" s="29">
        <v>159</v>
      </c>
      <c r="R252" s="66"/>
      <c r="S252" s="29">
        <v>157</v>
      </c>
      <c r="T252" s="66"/>
      <c r="U252" s="29">
        <v>111</v>
      </c>
      <c r="V252" s="66"/>
      <c r="W252" s="29">
        <v>92</v>
      </c>
      <c r="X252" s="66"/>
      <c r="Y252" s="29">
        <v>78</v>
      </c>
      <c r="Z252" s="66"/>
      <c r="AA252" s="29">
        <v>51</v>
      </c>
      <c r="AB252" s="66"/>
      <c r="AC252" s="29">
        <v>17</v>
      </c>
      <c r="AD252" s="66"/>
      <c r="AE252" s="30">
        <v>779</v>
      </c>
      <c r="AF252" s="79">
        <f t="shared" si="6"/>
        <v>1.0547980447646E-2</v>
      </c>
      <c r="AG252" s="32">
        <f t="shared" si="7"/>
        <v>11</v>
      </c>
      <c r="AH252" s="33"/>
      <c r="AI252" s="33"/>
      <c r="AJ252" s="33"/>
      <c r="AK252" s="33"/>
      <c r="AL252" s="33"/>
      <c r="AM252" s="33"/>
      <c r="AN252" s="33"/>
      <c r="AO252" s="34"/>
      <c r="AP252" s="34"/>
      <c r="AQ252" s="34"/>
      <c r="AR252" s="34"/>
      <c r="AS252" s="34"/>
      <c r="AT252" s="34"/>
      <c r="AU252" s="34"/>
    </row>
    <row r="253" spans="1:47" x14ac:dyDescent="0.2">
      <c r="A253" s="25" t="s">
        <v>473</v>
      </c>
      <c r="B253" s="26" t="s">
        <v>18</v>
      </c>
      <c r="C253" s="27" t="s">
        <v>60</v>
      </c>
      <c r="D253" s="28" t="s">
        <v>474</v>
      </c>
      <c r="E253" s="28" t="str">
        <f>VLOOKUP(D253,Sheet2!A$1:B$353,2,FALSE)</f>
        <v>Significant Rural</v>
      </c>
      <c r="F253" s="29">
        <v>6788</v>
      </c>
      <c r="G253" s="29">
        <v>10331</v>
      </c>
      <c r="H253" s="29">
        <v>10886</v>
      </c>
      <c r="I253" s="29">
        <v>6975</v>
      </c>
      <c r="J253" s="29">
        <v>5059</v>
      </c>
      <c r="K253" s="29">
        <v>3249</v>
      </c>
      <c r="L253" s="29">
        <v>2318</v>
      </c>
      <c r="M253" s="29">
        <v>207</v>
      </c>
      <c r="N253" s="30">
        <v>45813</v>
      </c>
      <c r="O253" s="31">
        <v>52</v>
      </c>
      <c r="P253" s="66"/>
      <c r="Q253" s="29">
        <v>16</v>
      </c>
      <c r="R253" s="66"/>
      <c r="S253" s="29">
        <v>17</v>
      </c>
      <c r="T253" s="66"/>
      <c r="U253" s="29">
        <v>17</v>
      </c>
      <c r="V253" s="66"/>
      <c r="W253" s="29">
        <v>20</v>
      </c>
      <c r="X253" s="66"/>
      <c r="Y253" s="29">
        <v>6</v>
      </c>
      <c r="Z253" s="66"/>
      <c r="AA253" s="29">
        <v>6</v>
      </c>
      <c r="AB253" s="66"/>
      <c r="AC253" s="29">
        <v>2</v>
      </c>
      <c r="AD253" s="66"/>
      <c r="AE253" s="30">
        <v>136</v>
      </c>
      <c r="AF253" s="79">
        <f t="shared" si="6"/>
        <v>2.968589701613079E-3</v>
      </c>
      <c r="AG253" s="32">
        <f t="shared" si="7"/>
        <v>45</v>
      </c>
      <c r="AH253" s="33"/>
      <c r="AI253" s="33"/>
      <c r="AJ253" s="33"/>
      <c r="AK253" s="33"/>
      <c r="AL253" s="33"/>
      <c r="AM253" s="33"/>
      <c r="AN253" s="33"/>
      <c r="AO253" s="34"/>
      <c r="AP253" s="34"/>
      <c r="AQ253" s="34"/>
      <c r="AR253" s="34"/>
      <c r="AS253" s="34"/>
      <c r="AT253" s="34"/>
      <c r="AU253" s="34"/>
    </row>
    <row r="254" spans="1:47" x14ac:dyDescent="0.2">
      <c r="A254" s="25" t="s">
        <v>475</v>
      </c>
      <c r="B254" s="26" t="s">
        <v>43</v>
      </c>
      <c r="C254" s="27" t="s">
        <v>160</v>
      </c>
      <c r="D254" s="28" t="s">
        <v>476</v>
      </c>
      <c r="E254" s="28" t="str">
        <f>VLOOKUP(D254,Sheet2!A$1:B$353,2,FALSE)</f>
        <v>Major Urban</v>
      </c>
      <c r="F254" s="29">
        <v>46000</v>
      </c>
      <c r="G254" s="29">
        <v>9389</v>
      </c>
      <c r="H254" s="29">
        <v>7771</v>
      </c>
      <c r="I254" s="29">
        <v>4082</v>
      </c>
      <c r="J254" s="29">
        <v>1667</v>
      </c>
      <c r="K254" s="29">
        <v>667</v>
      </c>
      <c r="L254" s="29">
        <v>319</v>
      </c>
      <c r="M254" s="29">
        <v>46</v>
      </c>
      <c r="N254" s="30">
        <v>69941</v>
      </c>
      <c r="O254" s="31">
        <v>10</v>
      </c>
      <c r="P254" s="66"/>
      <c r="Q254" s="29">
        <v>3</v>
      </c>
      <c r="R254" s="66"/>
      <c r="S254" s="29">
        <v>4</v>
      </c>
      <c r="T254" s="66"/>
      <c r="U254" s="29">
        <v>4</v>
      </c>
      <c r="V254" s="66"/>
      <c r="W254" s="29">
        <v>1</v>
      </c>
      <c r="X254" s="66"/>
      <c r="Y254" s="29">
        <v>0</v>
      </c>
      <c r="Z254" s="66"/>
      <c r="AA254" s="29">
        <v>0</v>
      </c>
      <c r="AB254" s="66"/>
      <c r="AC254" s="29">
        <v>0</v>
      </c>
      <c r="AD254" s="66"/>
      <c r="AE254" s="30">
        <v>22</v>
      </c>
      <c r="AF254" s="79">
        <f t="shared" si="6"/>
        <v>3.1455083570437943E-4</v>
      </c>
      <c r="AG254" s="32">
        <f t="shared" si="7"/>
        <v>69</v>
      </c>
      <c r="AH254" s="33"/>
      <c r="AI254" s="33"/>
      <c r="AJ254" s="33"/>
      <c r="AK254" s="33"/>
      <c r="AL254" s="33"/>
      <c r="AM254" s="33"/>
      <c r="AN254" s="33"/>
      <c r="AO254" s="34"/>
      <c r="AP254" s="34"/>
      <c r="AQ254" s="34"/>
      <c r="AR254" s="34"/>
      <c r="AS254" s="34"/>
      <c r="AT254" s="34"/>
      <c r="AU254" s="34"/>
    </row>
    <row r="255" spans="1:47" x14ac:dyDescent="0.2">
      <c r="A255" s="25" t="s">
        <v>477</v>
      </c>
      <c r="B255" s="26" t="s">
        <v>54</v>
      </c>
      <c r="C255" s="27" t="s">
        <v>19</v>
      </c>
      <c r="D255" s="28" t="s">
        <v>680</v>
      </c>
      <c r="E255" s="28" t="str">
        <f>VLOOKUP(D255,Sheet2!A$1:B$353,2,FALSE)</f>
        <v>Large Urban</v>
      </c>
      <c r="F255" s="29">
        <v>32289</v>
      </c>
      <c r="G255" s="29">
        <v>33198</v>
      </c>
      <c r="H255" s="29">
        <v>22051</v>
      </c>
      <c r="I255" s="29">
        <v>9138</v>
      </c>
      <c r="J255" s="29">
        <v>3001</v>
      </c>
      <c r="K255" s="29">
        <v>1363</v>
      </c>
      <c r="L255" s="29">
        <v>438</v>
      </c>
      <c r="M255" s="29">
        <v>34</v>
      </c>
      <c r="N255" s="30">
        <v>101512</v>
      </c>
      <c r="O255" s="31">
        <v>248</v>
      </c>
      <c r="P255" s="66"/>
      <c r="Q255" s="29">
        <v>280</v>
      </c>
      <c r="R255" s="66"/>
      <c r="S255" s="29">
        <v>282</v>
      </c>
      <c r="T255" s="66"/>
      <c r="U255" s="29">
        <v>130</v>
      </c>
      <c r="V255" s="66"/>
      <c r="W255" s="29">
        <v>51</v>
      </c>
      <c r="X255" s="66"/>
      <c r="Y255" s="29">
        <v>11</v>
      </c>
      <c r="Z255" s="66"/>
      <c r="AA255" s="29">
        <v>3</v>
      </c>
      <c r="AB255" s="66"/>
      <c r="AC255" s="29">
        <v>0</v>
      </c>
      <c r="AD255" s="66"/>
      <c r="AE255" s="30">
        <v>1005</v>
      </c>
      <c r="AF255" s="79">
        <f t="shared" si="6"/>
        <v>9.9003073528252817E-3</v>
      </c>
      <c r="AG255" s="32">
        <f t="shared" si="7"/>
        <v>11</v>
      </c>
      <c r="AH255" s="33"/>
      <c r="AI255" s="33"/>
      <c r="AJ255" s="33"/>
      <c r="AK255" s="33"/>
      <c r="AL255" s="33"/>
      <c r="AM255" s="33"/>
      <c r="AN255" s="33"/>
      <c r="AO255" s="34"/>
      <c r="AP255" s="34"/>
      <c r="AQ255" s="34"/>
      <c r="AR255" s="34"/>
      <c r="AS255" s="34"/>
      <c r="AT255" s="34"/>
      <c r="AU255" s="34"/>
    </row>
    <row r="256" spans="1:47" x14ac:dyDescent="0.2">
      <c r="A256" s="25" t="s">
        <v>478</v>
      </c>
      <c r="B256" s="26" t="s">
        <v>54</v>
      </c>
      <c r="C256" s="27" t="s">
        <v>10</v>
      </c>
      <c r="D256" s="28" t="s">
        <v>681</v>
      </c>
      <c r="E256" s="28" t="str">
        <f>VLOOKUP(D256,Sheet2!A$1:B$353,2,FALSE)</f>
        <v>Large Urban</v>
      </c>
      <c r="F256" s="29">
        <v>16406</v>
      </c>
      <c r="G256" s="29">
        <v>15214</v>
      </c>
      <c r="H256" s="29">
        <v>23135</v>
      </c>
      <c r="I256" s="29">
        <v>12511</v>
      </c>
      <c r="J256" s="29">
        <v>6550</v>
      </c>
      <c r="K256" s="29">
        <v>3565</v>
      </c>
      <c r="L256" s="29">
        <v>1507</v>
      </c>
      <c r="M256" s="29">
        <v>120</v>
      </c>
      <c r="N256" s="30">
        <v>79008</v>
      </c>
      <c r="O256" s="31">
        <v>42</v>
      </c>
      <c r="P256" s="66"/>
      <c r="Q256" s="29">
        <v>49</v>
      </c>
      <c r="R256" s="66"/>
      <c r="S256" s="29">
        <v>77</v>
      </c>
      <c r="T256" s="66"/>
      <c r="U256" s="29">
        <v>58</v>
      </c>
      <c r="V256" s="66"/>
      <c r="W256" s="29">
        <v>29</v>
      </c>
      <c r="X256" s="66"/>
      <c r="Y256" s="29">
        <v>17</v>
      </c>
      <c r="Z256" s="66"/>
      <c r="AA256" s="29">
        <v>9</v>
      </c>
      <c r="AB256" s="66"/>
      <c r="AC256" s="29">
        <v>0</v>
      </c>
      <c r="AD256" s="66"/>
      <c r="AE256" s="30">
        <v>281</v>
      </c>
      <c r="AF256" s="79">
        <f t="shared" si="6"/>
        <v>3.5566018631024705E-3</v>
      </c>
      <c r="AG256" s="32">
        <f t="shared" si="7"/>
        <v>30</v>
      </c>
      <c r="AH256" s="33"/>
      <c r="AI256" s="33"/>
      <c r="AJ256" s="33"/>
      <c r="AK256" s="33"/>
      <c r="AL256" s="33"/>
      <c r="AM256" s="33"/>
      <c r="AN256" s="33"/>
      <c r="AO256" s="34"/>
      <c r="AP256" s="34"/>
      <c r="AQ256" s="34"/>
      <c r="AR256" s="34"/>
      <c r="AS256" s="34"/>
      <c r="AT256" s="34"/>
      <c r="AU256" s="34"/>
    </row>
    <row r="257" spans="1:47" x14ac:dyDescent="0.2">
      <c r="A257" s="25" t="s">
        <v>479</v>
      </c>
      <c r="B257" s="26" t="s">
        <v>107</v>
      </c>
      <c r="C257" s="27" t="s">
        <v>39</v>
      </c>
      <c r="D257" s="28" t="s">
        <v>480</v>
      </c>
      <c r="E257" s="28" t="str">
        <f>VLOOKUP(D257,Sheet2!A$1:B$353,2,FALSE)</f>
        <v>Major Urban</v>
      </c>
      <c r="F257" s="29">
        <v>11703</v>
      </c>
      <c r="G257" s="29">
        <v>37451</v>
      </c>
      <c r="H257" s="29">
        <v>33544</v>
      </c>
      <c r="I257" s="29">
        <v>21333</v>
      </c>
      <c r="J257" s="29">
        <v>14194</v>
      </c>
      <c r="K257" s="29">
        <v>5841</v>
      </c>
      <c r="L257" s="29">
        <v>4037</v>
      </c>
      <c r="M257" s="29">
        <v>592</v>
      </c>
      <c r="N257" s="30">
        <v>128695</v>
      </c>
      <c r="O257" s="31">
        <v>100</v>
      </c>
      <c r="P257" s="66"/>
      <c r="Q257" s="29">
        <v>301</v>
      </c>
      <c r="R257" s="66"/>
      <c r="S257" s="29">
        <v>419</v>
      </c>
      <c r="T257" s="66"/>
      <c r="U257" s="29">
        <v>341</v>
      </c>
      <c r="V257" s="66"/>
      <c r="W257" s="29">
        <v>376</v>
      </c>
      <c r="X257" s="66"/>
      <c r="Y257" s="29">
        <v>202</v>
      </c>
      <c r="Z257" s="66"/>
      <c r="AA257" s="29">
        <v>138</v>
      </c>
      <c r="AB257" s="66"/>
      <c r="AC257" s="29">
        <v>24</v>
      </c>
      <c r="AD257" s="66"/>
      <c r="AE257" s="30">
        <v>1901</v>
      </c>
      <c r="AF257" s="79">
        <f t="shared" si="6"/>
        <v>1.4771358638641751E-2</v>
      </c>
      <c r="AG257" s="32">
        <f t="shared" si="7"/>
        <v>9</v>
      </c>
      <c r="AH257" s="33"/>
      <c r="AI257" s="33"/>
      <c r="AJ257" s="33"/>
      <c r="AK257" s="33"/>
      <c r="AL257" s="33"/>
      <c r="AM257" s="33"/>
      <c r="AN257" s="33"/>
      <c r="AO257" s="34"/>
      <c r="AP257" s="34"/>
      <c r="AQ257" s="34"/>
      <c r="AR257" s="34"/>
      <c r="AS257" s="34"/>
      <c r="AT257" s="34"/>
      <c r="AU257" s="34"/>
    </row>
    <row r="258" spans="1:47" x14ac:dyDescent="0.2">
      <c r="A258" s="25" t="s">
        <v>481</v>
      </c>
      <c r="B258" s="26" t="s">
        <v>18</v>
      </c>
      <c r="C258" s="27" t="s">
        <v>19</v>
      </c>
      <c r="D258" s="28" t="s">
        <v>482</v>
      </c>
      <c r="E258" s="28" t="str">
        <f>VLOOKUP(D258,Sheet2!A$1:B$353,2,FALSE)</f>
        <v>Major Urban</v>
      </c>
      <c r="F258" s="29">
        <v>412</v>
      </c>
      <c r="G258" s="29">
        <v>1594</v>
      </c>
      <c r="H258" s="29">
        <v>8399</v>
      </c>
      <c r="I258" s="29">
        <v>14218</v>
      </c>
      <c r="J258" s="29">
        <v>9803</v>
      </c>
      <c r="K258" s="29">
        <v>4483</v>
      </c>
      <c r="L258" s="29">
        <v>2026</v>
      </c>
      <c r="M258" s="29">
        <v>106</v>
      </c>
      <c r="N258" s="30">
        <v>41041</v>
      </c>
      <c r="O258" s="31">
        <v>3</v>
      </c>
      <c r="P258" s="66"/>
      <c r="Q258" s="29">
        <v>26</v>
      </c>
      <c r="R258" s="66"/>
      <c r="S258" s="29">
        <v>77</v>
      </c>
      <c r="T258" s="66"/>
      <c r="U258" s="29">
        <v>63</v>
      </c>
      <c r="V258" s="66"/>
      <c r="W258" s="29">
        <v>39</v>
      </c>
      <c r="X258" s="66"/>
      <c r="Y258" s="29">
        <v>23</v>
      </c>
      <c r="Z258" s="66"/>
      <c r="AA258" s="29">
        <v>17</v>
      </c>
      <c r="AB258" s="66"/>
      <c r="AC258" s="29">
        <v>1</v>
      </c>
      <c r="AD258" s="66"/>
      <c r="AE258" s="30">
        <v>249</v>
      </c>
      <c r="AF258" s="79">
        <f t="shared" si="6"/>
        <v>6.0671036280792378E-3</v>
      </c>
      <c r="AG258" s="32">
        <f t="shared" si="7"/>
        <v>37</v>
      </c>
      <c r="AH258" s="33"/>
      <c r="AI258" s="33"/>
      <c r="AJ258" s="33"/>
      <c r="AK258" s="33"/>
      <c r="AL258" s="33"/>
      <c r="AM258" s="33"/>
      <c r="AN258" s="33"/>
      <c r="AO258" s="34"/>
      <c r="AP258" s="34"/>
      <c r="AQ258" s="34"/>
      <c r="AR258" s="34"/>
      <c r="AS258" s="34"/>
      <c r="AT258" s="34"/>
      <c r="AU258" s="34"/>
    </row>
    <row r="259" spans="1:47" x14ac:dyDescent="0.2">
      <c r="A259" s="25" t="s">
        <v>483</v>
      </c>
      <c r="B259" s="26" t="s">
        <v>18</v>
      </c>
      <c r="C259" s="27" t="s">
        <v>10</v>
      </c>
      <c r="D259" s="28" t="s">
        <v>484</v>
      </c>
      <c r="E259" s="28" t="str">
        <f>VLOOKUP(D259,Sheet2!A$1:B$353,2,FALSE)</f>
        <v>Significant Rural</v>
      </c>
      <c r="F259" s="29">
        <v>876</v>
      </c>
      <c r="G259" s="29">
        <v>3036</v>
      </c>
      <c r="H259" s="29">
        <v>9063</v>
      </c>
      <c r="I259" s="29">
        <v>15758</v>
      </c>
      <c r="J259" s="29">
        <v>12590</v>
      </c>
      <c r="K259" s="29">
        <v>8853</v>
      </c>
      <c r="L259" s="29">
        <v>7212</v>
      </c>
      <c r="M259" s="29">
        <v>1145</v>
      </c>
      <c r="N259" s="30">
        <v>58533</v>
      </c>
      <c r="O259" s="31">
        <v>13</v>
      </c>
      <c r="P259" s="66"/>
      <c r="Q259" s="29">
        <v>29</v>
      </c>
      <c r="R259" s="66"/>
      <c r="S259" s="29">
        <v>99</v>
      </c>
      <c r="T259" s="66"/>
      <c r="U259" s="29">
        <v>101</v>
      </c>
      <c r="V259" s="66"/>
      <c r="W259" s="29">
        <v>77</v>
      </c>
      <c r="X259" s="66"/>
      <c r="Y259" s="29">
        <v>32</v>
      </c>
      <c r="Z259" s="66"/>
      <c r="AA259" s="29">
        <v>21</v>
      </c>
      <c r="AB259" s="66"/>
      <c r="AC259" s="29">
        <v>5</v>
      </c>
      <c r="AD259" s="66"/>
      <c r="AE259" s="30">
        <v>377</v>
      </c>
      <c r="AF259" s="79">
        <f t="shared" si="6"/>
        <v>6.4408111663506054E-3</v>
      </c>
      <c r="AG259" s="32">
        <f t="shared" si="7"/>
        <v>21</v>
      </c>
      <c r="AH259" s="33"/>
      <c r="AI259" s="33"/>
      <c r="AJ259" s="33"/>
      <c r="AK259" s="33"/>
      <c r="AL259" s="33"/>
      <c r="AM259" s="33"/>
      <c r="AN259" s="33"/>
      <c r="AO259" s="34"/>
      <c r="AP259" s="34"/>
      <c r="AQ259" s="34"/>
      <c r="AR259" s="34"/>
      <c r="AS259" s="34"/>
      <c r="AT259" s="34"/>
      <c r="AU259" s="34"/>
    </row>
    <row r="260" spans="1:47" x14ac:dyDescent="0.2">
      <c r="A260" s="25" t="s">
        <v>485</v>
      </c>
      <c r="B260" s="26" t="s">
        <v>18</v>
      </c>
      <c r="C260" s="27" t="s">
        <v>10</v>
      </c>
      <c r="D260" s="28" t="s">
        <v>486</v>
      </c>
      <c r="E260" s="28" t="str">
        <f>VLOOKUP(D260,Sheet2!A$1:B$353,2,FALSE)</f>
        <v>Rural 50</v>
      </c>
      <c r="F260" s="29">
        <v>5237</v>
      </c>
      <c r="G260" s="29">
        <v>17421</v>
      </c>
      <c r="H260" s="29">
        <v>9313</v>
      </c>
      <c r="I260" s="29">
        <v>7230</v>
      </c>
      <c r="J260" s="29">
        <v>4302</v>
      </c>
      <c r="K260" s="29">
        <v>1917</v>
      </c>
      <c r="L260" s="29">
        <v>1471</v>
      </c>
      <c r="M260" s="29">
        <v>131</v>
      </c>
      <c r="N260" s="30">
        <v>47022</v>
      </c>
      <c r="O260" s="31">
        <v>61</v>
      </c>
      <c r="P260" s="66"/>
      <c r="Q260" s="29">
        <v>64</v>
      </c>
      <c r="R260" s="66"/>
      <c r="S260" s="29">
        <v>38</v>
      </c>
      <c r="T260" s="66"/>
      <c r="U260" s="29">
        <v>33</v>
      </c>
      <c r="V260" s="66"/>
      <c r="W260" s="29">
        <v>40</v>
      </c>
      <c r="X260" s="66"/>
      <c r="Y260" s="29">
        <v>20</v>
      </c>
      <c r="Z260" s="66"/>
      <c r="AA260" s="29">
        <v>24</v>
      </c>
      <c r="AB260" s="66"/>
      <c r="AC260" s="29">
        <v>4</v>
      </c>
      <c r="AD260" s="66"/>
      <c r="AE260" s="30">
        <v>284</v>
      </c>
      <c r="AF260" s="79">
        <f t="shared" si="6"/>
        <v>6.0397260856620309E-3</v>
      </c>
      <c r="AG260" s="32">
        <f t="shared" si="7"/>
        <v>30</v>
      </c>
      <c r="AH260" s="33"/>
      <c r="AI260" s="33"/>
      <c r="AJ260" s="33"/>
      <c r="AK260" s="33"/>
      <c r="AL260" s="33"/>
      <c r="AM260" s="33"/>
      <c r="AN260" s="33"/>
      <c r="AO260" s="34"/>
      <c r="AP260" s="34"/>
      <c r="AQ260" s="34"/>
      <c r="AR260" s="34"/>
      <c r="AS260" s="34"/>
      <c r="AT260" s="34"/>
      <c r="AU260" s="34"/>
    </row>
    <row r="261" spans="1:47" x14ac:dyDescent="0.2">
      <c r="A261" s="25" t="s">
        <v>487</v>
      </c>
      <c r="B261" s="26" t="s">
        <v>43</v>
      </c>
      <c r="C261" s="27" t="s">
        <v>22</v>
      </c>
      <c r="D261" s="28" t="s">
        <v>488</v>
      </c>
      <c r="E261" s="28" t="str">
        <f>VLOOKUP(D261,Sheet2!A$1:B$353,2,FALSE)</f>
        <v>Major Urban</v>
      </c>
      <c r="F261" s="29">
        <v>36525</v>
      </c>
      <c r="G261" s="29">
        <v>17438</v>
      </c>
      <c r="H261" s="29">
        <v>14474</v>
      </c>
      <c r="I261" s="29">
        <v>6267</v>
      </c>
      <c r="J261" s="29">
        <v>3165</v>
      </c>
      <c r="K261" s="29">
        <v>1535</v>
      </c>
      <c r="L261" s="29">
        <v>559</v>
      </c>
      <c r="M261" s="29">
        <v>32</v>
      </c>
      <c r="N261" s="30">
        <v>79995</v>
      </c>
      <c r="O261" s="31">
        <v>336</v>
      </c>
      <c r="P261" s="66"/>
      <c r="Q261" s="29">
        <v>154</v>
      </c>
      <c r="R261" s="66"/>
      <c r="S261" s="29">
        <v>76</v>
      </c>
      <c r="T261" s="66"/>
      <c r="U261" s="29">
        <v>29</v>
      </c>
      <c r="V261" s="66"/>
      <c r="W261" s="29">
        <v>21</v>
      </c>
      <c r="X261" s="66"/>
      <c r="Y261" s="29">
        <v>12</v>
      </c>
      <c r="Z261" s="66"/>
      <c r="AA261" s="29">
        <v>6</v>
      </c>
      <c r="AB261" s="66"/>
      <c r="AC261" s="29">
        <v>0</v>
      </c>
      <c r="AD261" s="66"/>
      <c r="AE261" s="30">
        <v>634</v>
      </c>
      <c r="AF261" s="79">
        <f t="shared" si="6"/>
        <v>7.9254953434589655E-3</v>
      </c>
      <c r="AG261" s="32">
        <f t="shared" si="7"/>
        <v>26</v>
      </c>
      <c r="AH261" s="33"/>
      <c r="AI261" s="33"/>
      <c r="AJ261" s="33"/>
      <c r="AK261" s="33"/>
      <c r="AL261" s="33"/>
      <c r="AM261" s="33"/>
      <c r="AN261" s="33"/>
      <c r="AO261" s="34"/>
      <c r="AP261" s="34"/>
      <c r="AQ261" s="34"/>
      <c r="AR261" s="34"/>
      <c r="AS261" s="34"/>
      <c r="AT261" s="34"/>
      <c r="AU261" s="34"/>
    </row>
    <row r="262" spans="1:47" x14ac:dyDescent="0.2">
      <c r="A262" s="25" t="s">
        <v>489</v>
      </c>
      <c r="B262" s="26" t="s">
        <v>18</v>
      </c>
      <c r="C262" s="27" t="s">
        <v>60</v>
      </c>
      <c r="D262" s="28" t="s">
        <v>490</v>
      </c>
      <c r="E262" s="28" t="str">
        <f>VLOOKUP(D262,Sheet2!A$1:B$353,2,FALSE)</f>
        <v>Significant Rural</v>
      </c>
      <c r="F262" s="29">
        <v>11881</v>
      </c>
      <c r="G262" s="29">
        <v>12879</v>
      </c>
      <c r="H262" s="29">
        <v>12642</v>
      </c>
      <c r="I262" s="29">
        <v>8639</v>
      </c>
      <c r="J262" s="29">
        <v>5668</v>
      </c>
      <c r="K262" s="29">
        <v>3169</v>
      </c>
      <c r="L262" s="29">
        <v>1524</v>
      </c>
      <c r="M262" s="29">
        <v>105</v>
      </c>
      <c r="N262" s="30">
        <v>56507</v>
      </c>
      <c r="O262" s="31">
        <v>84</v>
      </c>
      <c r="P262" s="66"/>
      <c r="Q262" s="29">
        <v>43</v>
      </c>
      <c r="R262" s="66"/>
      <c r="S262" s="29">
        <v>47</v>
      </c>
      <c r="T262" s="66"/>
      <c r="U262" s="29">
        <v>27</v>
      </c>
      <c r="V262" s="66"/>
      <c r="W262" s="29">
        <v>34</v>
      </c>
      <c r="X262" s="66"/>
      <c r="Y262" s="29">
        <v>16</v>
      </c>
      <c r="Z262" s="66"/>
      <c r="AA262" s="29">
        <v>10</v>
      </c>
      <c r="AB262" s="66"/>
      <c r="AC262" s="29">
        <v>1</v>
      </c>
      <c r="AD262" s="66"/>
      <c r="AE262" s="30">
        <v>262</v>
      </c>
      <c r="AF262" s="79">
        <f t="shared" si="6"/>
        <v>4.6365936963562041E-3</v>
      </c>
      <c r="AG262" s="32">
        <f t="shared" si="7"/>
        <v>33</v>
      </c>
      <c r="AH262" s="33"/>
      <c r="AI262" s="33"/>
      <c r="AJ262" s="33"/>
      <c r="AK262" s="33"/>
      <c r="AL262" s="33"/>
      <c r="AM262" s="33"/>
      <c r="AN262" s="33"/>
      <c r="AO262" s="34"/>
      <c r="AP262" s="34"/>
      <c r="AQ262" s="34"/>
      <c r="AR262" s="34"/>
      <c r="AS262" s="34"/>
      <c r="AT262" s="34"/>
      <c r="AU262" s="34"/>
    </row>
    <row r="263" spans="1:47" x14ac:dyDescent="0.2">
      <c r="A263" s="25" t="s">
        <v>491</v>
      </c>
      <c r="B263" s="26" t="s">
        <v>18</v>
      </c>
      <c r="C263" s="27" t="s">
        <v>60</v>
      </c>
      <c r="D263" s="28" t="s">
        <v>492</v>
      </c>
      <c r="E263" s="28" t="str">
        <f>VLOOKUP(D263,Sheet2!A$1:B$353,2,FALSE)</f>
        <v>Rural 50</v>
      </c>
      <c r="F263" s="29">
        <v>9413</v>
      </c>
      <c r="G263" s="29">
        <v>10265</v>
      </c>
      <c r="H263" s="29">
        <v>10485</v>
      </c>
      <c r="I263" s="29">
        <v>6090</v>
      </c>
      <c r="J263" s="29">
        <v>4157</v>
      </c>
      <c r="K263" s="29">
        <v>1886</v>
      </c>
      <c r="L263" s="29">
        <v>749</v>
      </c>
      <c r="M263" s="29">
        <v>33</v>
      </c>
      <c r="N263" s="30">
        <v>43078</v>
      </c>
      <c r="O263" s="31">
        <v>33</v>
      </c>
      <c r="P263" s="66"/>
      <c r="Q263" s="29">
        <v>30</v>
      </c>
      <c r="R263" s="66"/>
      <c r="S263" s="29">
        <v>29</v>
      </c>
      <c r="T263" s="66"/>
      <c r="U263" s="29">
        <v>34</v>
      </c>
      <c r="V263" s="66"/>
      <c r="W263" s="29">
        <v>20</v>
      </c>
      <c r="X263" s="66"/>
      <c r="Y263" s="29">
        <v>14</v>
      </c>
      <c r="Z263" s="66"/>
      <c r="AA263" s="29">
        <v>9</v>
      </c>
      <c r="AB263" s="66"/>
      <c r="AC263" s="29">
        <v>1</v>
      </c>
      <c r="AD263" s="66"/>
      <c r="AE263" s="30">
        <v>170</v>
      </c>
      <c r="AF263" s="79">
        <f t="shared" ref="AF263:AF326" si="8">AE263/N263</f>
        <v>3.9463299131807421E-3</v>
      </c>
      <c r="AG263" s="32">
        <f t="shared" ref="AG263:AG326" si="9">1+SUMPRODUCT((E$6:E$331=E263)*(AF$6:AF$331&gt;AF263))</f>
        <v>40</v>
      </c>
      <c r="AH263" s="33"/>
      <c r="AI263" s="33"/>
      <c r="AJ263" s="33"/>
      <c r="AK263" s="33"/>
      <c r="AL263" s="33"/>
      <c r="AM263" s="33"/>
      <c r="AN263" s="33"/>
      <c r="AO263" s="34"/>
      <c r="AP263" s="34"/>
      <c r="AQ263" s="34"/>
      <c r="AR263" s="34"/>
      <c r="AS263" s="34"/>
      <c r="AT263" s="34"/>
      <c r="AU263" s="34"/>
    </row>
    <row r="264" spans="1:47" x14ac:dyDescent="0.2">
      <c r="A264" s="25" t="s">
        <v>493</v>
      </c>
      <c r="B264" s="26" t="s">
        <v>18</v>
      </c>
      <c r="C264" s="27" t="s">
        <v>10</v>
      </c>
      <c r="D264" s="28" t="s">
        <v>494</v>
      </c>
      <c r="E264" s="28" t="str">
        <f>VLOOKUP(D264,Sheet2!A$1:B$353,2,FALSE)</f>
        <v>Other Urban</v>
      </c>
      <c r="F264" s="29">
        <v>1466</v>
      </c>
      <c r="G264" s="29">
        <v>6062</v>
      </c>
      <c r="H264" s="29">
        <v>20920</v>
      </c>
      <c r="I264" s="29">
        <v>3181</v>
      </c>
      <c r="J264" s="29">
        <v>2966</v>
      </c>
      <c r="K264" s="29">
        <v>844</v>
      </c>
      <c r="L264" s="29">
        <v>425</v>
      </c>
      <c r="M264" s="29">
        <v>13</v>
      </c>
      <c r="N264" s="30">
        <v>35877</v>
      </c>
      <c r="O264" s="31">
        <v>6</v>
      </c>
      <c r="P264" s="66"/>
      <c r="Q264" s="29">
        <v>37</v>
      </c>
      <c r="R264" s="66"/>
      <c r="S264" s="29">
        <v>43</v>
      </c>
      <c r="T264" s="66"/>
      <c r="U264" s="29">
        <v>7</v>
      </c>
      <c r="V264" s="66"/>
      <c r="W264" s="29">
        <v>3</v>
      </c>
      <c r="X264" s="66"/>
      <c r="Y264" s="29">
        <v>5</v>
      </c>
      <c r="Z264" s="66"/>
      <c r="AA264" s="29">
        <v>0</v>
      </c>
      <c r="AB264" s="66"/>
      <c r="AC264" s="29">
        <v>0</v>
      </c>
      <c r="AD264" s="66"/>
      <c r="AE264" s="30">
        <v>101</v>
      </c>
      <c r="AF264" s="79">
        <f t="shared" si="8"/>
        <v>2.8151740669509714E-3</v>
      </c>
      <c r="AG264" s="32">
        <f t="shared" si="9"/>
        <v>41</v>
      </c>
      <c r="AH264" s="33"/>
      <c r="AI264" s="33"/>
      <c r="AJ264" s="33"/>
      <c r="AK264" s="33"/>
      <c r="AL264" s="33"/>
      <c r="AM264" s="33"/>
      <c r="AN264" s="33"/>
      <c r="AO264" s="34"/>
      <c r="AP264" s="34"/>
      <c r="AQ264" s="34"/>
      <c r="AR264" s="34"/>
      <c r="AS264" s="34"/>
      <c r="AT264" s="34"/>
      <c r="AU264" s="34"/>
    </row>
    <row r="265" spans="1:47" x14ac:dyDescent="0.2">
      <c r="A265" s="25" t="s">
        <v>495</v>
      </c>
      <c r="B265" s="26" t="s">
        <v>43</v>
      </c>
      <c r="C265" s="27" t="s">
        <v>22</v>
      </c>
      <c r="D265" s="28" t="s">
        <v>496</v>
      </c>
      <c r="E265" s="28" t="str">
        <f>VLOOKUP(D265,Sheet2!A$1:B$353,2,FALSE)</f>
        <v>Major Urban</v>
      </c>
      <c r="F265" s="29">
        <v>30667</v>
      </c>
      <c r="G265" s="29">
        <v>27186</v>
      </c>
      <c r="H265" s="29">
        <v>27548</v>
      </c>
      <c r="I265" s="29">
        <v>18857</v>
      </c>
      <c r="J265" s="29">
        <v>12436</v>
      </c>
      <c r="K265" s="29">
        <v>6008</v>
      </c>
      <c r="L265" s="29">
        <v>3264</v>
      </c>
      <c r="M265" s="29">
        <v>176</v>
      </c>
      <c r="N265" s="30">
        <v>126142</v>
      </c>
      <c r="O265" s="31">
        <v>230</v>
      </c>
      <c r="P265" s="66"/>
      <c r="Q265" s="29">
        <v>158</v>
      </c>
      <c r="R265" s="66"/>
      <c r="S265" s="29">
        <v>148</v>
      </c>
      <c r="T265" s="66"/>
      <c r="U265" s="29">
        <v>75</v>
      </c>
      <c r="V265" s="66"/>
      <c r="W265" s="29">
        <v>57</v>
      </c>
      <c r="X265" s="66"/>
      <c r="Y265" s="29">
        <v>37</v>
      </c>
      <c r="Z265" s="66"/>
      <c r="AA265" s="29">
        <v>17</v>
      </c>
      <c r="AB265" s="66"/>
      <c r="AC265" s="29">
        <v>0</v>
      </c>
      <c r="AD265" s="66"/>
      <c r="AE265" s="30">
        <v>722</v>
      </c>
      <c r="AF265" s="79">
        <f t="shared" si="8"/>
        <v>5.7237082018677362E-3</v>
      </c>
      <c r="AG265" s="32">
        <f t="shared" si="9"/>
        <v>41</v>
      </c>
      <c r="AH265" s="33"/>
      <c r="AI265" s="33"/>
      <c r="AJ265" s="33"/>
      <c r="AK265" s="33"/>
      <c r="AL265" s="33"/>
      <c r="AM265" s="33"/>
      <c r="AN265" s="33"/>
      <c r="AO265" s="34"/>
      <c r="AP265" s="34"/>
      <c r="AQ265" s="34"/>
      <c r="AR265" s="34"/>
      <c r="AS265" s="34"/>
      <c r="AT265" s="34"/>
      <c r="AU265" s="34"/>
    </row>
    <row r="266" spans="1:47" x14ac:dyDescent="0.2">
      <c r="A266" s="25" t="s">
        <v>497</v>
      </c>
      <c r="B266" s="26" t="s">
        <v>54</v>
      </c>
      <c r="C266" s="27" t="s">
        <v>160</v>
      </c>
      <c r="D266" s="28" t="s">
        <v>682</v>
      </c>
      <c r="E266" s="28" t="str">
        <f>VLOOKUP(D266,Sheet2!A$1:B$353,2,FALSE)</f>
        <v>Large Urban</v>
      </c>
      <c r="F266" s="29">
        <v>35209</v>
      </c>
      <c r="G266" s="29">
        <v>15603</v>
      </c>
      <c r="H266" s="29">
        <v>14875</v>
      </c>
      <c r="I266" s="29">
        <v>9124</v>
      </c>
      <c r="J266" s="29">
        <v>5093</v>
      </c>
      <c r="K266" s="29">
        <v>2091</v>
      </c>
      <c r="L266" s="29">
        <v>1232</v>
      </c>
      <c r="M266" s="29">
        <v>113</v>
      </c>
      <c r="N266" s="30">
        <v>83340</v>
      </c>
      <c r="O266" s="31">
        <v>162</v>
      </c>
      <c r="P266" s="66"/>
      <c r="Q266" s="29">
        <v>64</v>
      </c>
      <c r="R266" s="66"/>
      <c r="S266" s="29">
        <v>56</v>
      </c>
      <c r="T266" s="66"/>
      <c r="U266" s="29">
        <v>47</v>
      </c>
      <c r="V266" s="66"/>
      <c r="W266" s="29">
        <v>20</v>
      </c>
      <c r="X266" s="66"/>
      <c r="Y266" s="29">
        <v>14</v>
      </c>
      <c r="Z266" s="66"/>
      <c r="AA266" s="29">
        <v>10</v>
      </c>
      <c r="AB266" s="66"/>
      <c r="AC266" s="29">
        <v>1</v>
      </c>
      <c r="AD266" s="66"/>
      <c r="AE266" s="30">
        <v>374</v>
      </c>
      <c r="AF266" s="79">
        <f t="shared" si="8"/>
        <v>4.4876409887209022E-3</v>
      </c>
      <c r="AG266" s="32">
        <f t="shared" si="9"/>
        <v>25</v>
      </c>
      <c r="AH266" s="33"/>
      <c r="AI266" s="33"/>
      <c r="AJ266" s="33"/>
      <c r="AK266" s="33"/>
      <c r="AL266" s="33"/>
      <c r="AM266" s="33"/>
      <c r="AN266" s="33"/>
      <c r="AO266" s="34"/>
      <c r="AP266" s="34"/>
      <c r="AQ266" s="34"/>
      <c r="AR266" s="34"/>
      <c r="AS266" s="34"/>
      <c r="AT266" s="34"/>
      <c r="AU266" s="34"/>
    </row>
    <row r="267" spans="1:47" x14ac:dyDescent="0.2">
      <c r="A267" s="25" t="s">
        <v>498</v>
      </c>
      <c r="B267" s="26" t="s">
        <v>54</v>
      </c>
      <c r="C267" s="27" t="s">
        <v>60</v>
      </c>
      <c r="D267" s="28" t="s">
        <v>683</v>
      </c>
      <c r="E267" s="28" t="str">
        <f>VLOOKUP(D267,Sheet2!A$1:B$353,2,FALSE)</f>
        <v>Large Urban</v>
      </c>
      <c r="F267" s="29">
        <v>68998</v>
      </c>
      <c r="G267" s="29">
        <v>22948</v>
      </c>
      <c r="H267" s="29">
        <v>14485</v>
      </c>
      <c r="I267" s="29">
        <v>4510</v>
      </c>
      <c r="J267" s="29">
        <v>1671</v>
      </c>
      <c r="K267" s="29">
        <v>448</v>
      </c>
      <c r="L267" s="29">
        <v>104</v>
      </c>
      <c r="M267" s="29">
        <v>46</v>
      </c>
      <c r="N267" s="30">
        <v>113210</v>
      </c>
      <c r="O267" s="31">
        <v>301</v>
      </c>
      <c r="P267" s="66"/>
      <c r="Q267" s="29">
        <v>78</v>
      </c>
      <c r="R267" s="66"/>
      <c r="S267" s="29">
        <v>33</v>
      </c>
      <c r="T267" s="66"/>
      <c r="U267" s="29">
        <v>10</v>
      </c>
      <c r="V267" s="66"/>
      <c r="W267" s="29">
        <v>1</v>
      </c>
      <c r="X267" s="66"/>
      <c r="Y267" s="29">
        <v>2</v>
      </c>
      <c r="Z267" s="66"/>
      <c r="AA267" s="29">
        <v>0</v>
      </c>
      <c r="AB267" s="66"/>
      <c r="AC267" s="29">
        <v>4</v>
      </c>
      <c r="AD267" s="66"/>
      <c r="AE267" s="30">
        <v>429</v>
      </c>
      <c r="AF267" s="79">
        <f t="shared" si="8"/>
        <v>3.7894178959455879E-3</v>
      </c>
      <c r="AG267" s="32">
        <f t="shared" si="9"/>
        <v>28</v>
      </c>
      <c r="AH267" s="33"/>
      <c r="AI267" s="33"/>
      <c r="AJ267" s="33"/>
      <c r="AK267" s="33"/>
      <c r="AL267" s="33"/>
      <c r="AM267" s="33"/>
      <c r="AN267" s="33"/>
      <c r="AO267" s="34"/>
      <c r="AP267" s="34"/>
      <c r="AQ267" s="34"/>
      <c r="AR267" s="34"/>
      <c r="AS267" s="34"/>
      <c r="AT267" s="34"/>
      <c r="AU267" s="34"/>
    </row>
    <row r="268" spans="1:47" x14ac:dyDescent="0.2">
      <c r="A268" s="25" t="s">
        <v>499</v>
      </c>
      <c r="B268" s="26" t="s">
        <v>18</v>
      </c>
      <c r="C268" s="27" t="s">
        <v>60</v>
      </c>
      <c r="D268" s="28" t="s">
        <v>500</v>
      </c>
      <c r="E268" s="28" t="str">
        <f>VLOOKUP(D268,Sheet2!A$1:B$353,2,FALSE)</f>
        <v>Rural 80</v>
      </c>
      <c r="F268" s="29">
        <v>3263</v>
      </c>
      <c r="G268" s="29">
        <v>7450</v>
      </c>
      <c r="H268" s="29">
        <v>15388</v>
      </c>
      <c r="I268" s="29">
        <v>9130</v>
      </c>
      <c r="J268" s="29">
        <v>8632</v>
      </c>
      <c r="K268" s="29">
        <v>5023</v>
      </c>
      <c r="L268" s="29">
        <v>4698</v>
      </c>
      <c r="M268" s="29">
        <v>817</v>
      </c>
      <c r="N268" s="30">
        <v>54401</v>
      </c>
      <c r="O268" s="31">
        <v>50</v>
      </c>
      <c r="P268" s="66"/>
      <c r="Q268" s="29">
        <v>68</v>
      </c>
      <c r="R268" s="66"/>
      <c r="S268" s="29">
        <v>169</v>
      </c>
      <c r="T268" s="66"/>
      <c r="U268" s="29">
        <v>98</v>
      </c>
      <c r="V268" s="66"/>
      <c r="W268" s="29">
        <v>89</v>
      </c>
      <c r="X268" s="66"/>
      <c r="Y268" s="29">
        <v>54</v>
      </c>
      <c r="Z268" s="66"/>
      <c r="AA268" s="29">
        <v>58</v>
      </c>
      <c r="AB268" s="66"/>
      <c r="AC268" s="29">
        <v>26</v>
      </c>
      <c r="AD268" s="66"/>
      <c r="AE268" s="30">
        <v>612</v>
      </c>
      <c r="AF268" s="79">
        <f t="shared" si="8"/>
        <v>1.1249793202330839E-2</v>
      </c>
      <c r="AG268" s="32">
        <f t="shared" si="9"/>
        <v>29</v>
      </c>
      <c r="AH268" s="33"/>
      <c r="AI268" s="33"/>
      <c r="AJ268" s="33"/>
      <c r="AK268" s="33"/>
      <c r="AL268" s="33"/>
      <c r="AM268" s="33"/>
      <c r="AN268" s="33"/>
      <c r="AO268" s="34"/>
      <c r="AP268" s="34"/>
      <c r="AQ268" s="34"/>
      <c r="AR268" s="34"/>
      <c r="AS268" s="34"/>
      <c r="AT268" s="34"/>
      <c r="AU268" s="34"/>
    </row>
    <row r="269" spans="1:47" x14ac:dyDescent="0.2">
      <c r="A269" s="25" t="s">
        <v>501</v>
      </c>
      <c r="B269" s="26" t="s">
        <v>18</v>
      </c>
      <c r="C269" s="27" t="s">
        <v>55</v>
      </c>
      <c r="D269" s="28" t="s">
        <v>502</v>
      </c>
      <c r="E269" s="28" t="str">
        <f>VLOOKUP(D269,Sheet2!A$1:B$353,2,FALSE)</f>
        <v>Rural 50</v>
      </c>
      <c r="F269" s="29">
        <v>7096</v>
      </c>
      <c r="G269" s="29">
        <v>11747</v>
      </c>
      <c r="H269" s="29">
        <v>11394</v>
      </c>
      <c r="I269" s="29">
        <v>7593</v>
      </c>
      <c r="J269" s="29">
        <v>6078</v>
      </c>
      <c r="K269" s="29">
        <v>3682</v>
      </c>
      <c r="L269" s="29">
        <v>2445</v>
      </c>
      <c r="M269" s="29">
        <v>238</v>
      </c>
      <c r="N269" s="30">
        <v>50273</v>
      </c>
      <c r="O269" s="31">
        <v>43</v>
      </c>
      <c r="P269" s="66"/>
      <c r="Q269" s="29">
        <v>58</v>
      </c>
      <c r="R269" s="66"/>
      <c r="S269" s="29">
        <v>83</v>
      </c>
      <c r="T269" s="66"/>
      <c r="U269" s="29">
        <v>57</v>
      </c>
      <c r="V269" s="66"/>
      <c r="W269" s="29">
        <v>70</v>
      </c>
      <c r="X269" s="66"/>
      <c r="Y269" s="29">
        <v>43</v>
      </c>
      <c r="Z269" s="66"/>
      <c r="AA269" s="29">
        <v>38</v>
      </c>
      <c r="AB269" s="66"/>
      <c r="AC269" s="29">
        <v>14</v>
      </c>
      <c r="AD269" s="66"/>
      <c r="AE269" s="30">
        <v>406</v>
      </c>
      <c r="AF269" s="79">
        <f t="shared" si="8"/>
        <v>8.0759055556660631E-3</v>
      </c>
      <c r="AG269" s="32">
        <f t="shared" si="9"/>
        <v>20</v>
      </c>
      <c r="AH269" s="33"/>
      <c r="AI269" s="33"/>
      <c r="AJ269" s="33"/>
      <c r="AK269" s="33"/>
      <c r="AL269" s="33"/>
      <c r="AM269" s="33"/>
      <c r="AN269" s="33"/>
      <c r="AO269" s="34"/>
      <c r="AP269" s="34"/>
      <c r="AQ269" s="34"/>
      <c r="AR269" s="34"/>
      <c r="AS269" s="34"/>
      <c r="AT269" s="34"/>
      <c r="AU269" s="34"/>
    </row>
    <row r="270" spans="1:47" x14ac:dyDescent="0.2">
      <c r="A270" s="25" t="s">
        <v>503</v>
      </c>
      <c r="B270" s="26" t="s">
        <v>18</v>
      </c>
      <c r="C270" s="27" t="s">
        <v>10</v>
      </c>
      <c r="D270" s="28" t="s">
        <v>504</v>
      </c>
      <c r="E270" s="28" t="str">
        <f>VLOOKUP(D270,Sheet2!A$1:B$353,2,FALSE)</f>
        <v>Rural 80</v>
      </c>
      <c r="F270" s="29">
        <v>7779</v>
      </c>
      <c r="G270" s="29">
        <v>14408</v>
      </c>
      <c r="H270" s="29">
        <v>11448</v>
      </c>
      <c r="I270" s="29">
        <v>10824</v>
      </c>
      <c r="J270" s="29">
        <v>7589</v>
      </c>
      <c r="K270" s="29">
        <v>3945</v>
      </c>
      <c r="L270" s="29">
        <v>2151</v>
      </c>
      <c r="M270" s="29">
        <v>181</v>
      </c>
      <c r="N270" s="30">
        <v>58325</v>
      </c>
      <c r="O270" s="31">
        <v>292</v>
      </c>
      <c r="P270" s="66"/>
      <c r="Q270" s="29">
        <v>487</v>
      </c>
      <c r="R270" s="66"/>
      <c r="S270" s="29">
        <v>523</v>
      </c>
      <c r="T270" s="66"/>
      <c r="U270" s="29">
        <v>552</v>
      </c>
      <c r="V270" s="66"/>
      <c r="W270" s="29">
        <v>378</v>
      </c>
      <c r="X270" s="66"/>
      <c r="Y270" s="29">
        <v>231</v>
      </c>
      <c r="Z270" s="66"/>
      <c r="AA270" s="29">
        <v>193</v>
      </c>
      <c r="AB270" s="66"/>
      <c r="AC270" s="29">
        <v>19</v>
      </c>
      <c r="AD270" s="66"/>
      <c r="AE270" s="30">
        <v>2675</v>
      </c>
      <c r="AF270" s="79">
        <f t="shared" si="8"/>
        <v>4.5863694813544791E-2</v>
      </c>
      <c r="AG270" s="32">
        <f t="shared" si="9"/>
        <v>12</v>
      </c>
      <c r="AH270" s="33"/>
      <c r="AI270" s="33"/>
      <c r="AJ270" s="33"/>
      <c r="AK270" s="33"/>
      <c r="AL270" s="33"/>
      <c r="AM270" s="33"/>
      <c r="AN270" s="33"/>
      <c r="AO270" s="34"/>
      <c r="AP270" s="34"/>
      <c r="AQ270" s="34"/>
      <c r="AR270" s="34"/>
      <c r="AS270" s="34"/>
      <c r="AT270" s="34"/>
      <c r="AU270" s="34"/>
    </row>
    <row r="271" spans="1:47" x14ac:dyDescent="0.2">
      <c r="A271" s="25" t="s">
        <v>505</v>
      </c>
      <c r="B271" s="26" t="s">
        <v>43</v>
      </c>
      <c r="C271" s="27" t="s">
        <v>160</v>
      </c>
      <c r="D271" s="28" t="s">
        <v>506</v>
      </c>
      <c r="E271" s="28" t="str">
        <f>VLOOKUP(D271,Sheet2!A$1:B$353,2,FALSE)</f>
        <v>Major Urban</v>
      </c>
      <c r="F271" s="29">
        <v>78952</v>
      </c>
      <c r="G271" s="29">
        <v>17030</v>
      </c>
      <c r="H271" s="29">
        <v>16222</v>
      </c>
      <c r="I271" s="29">
        <v>8097</v>
      </c>
      <c r="J271" s="29">
        <v>2927</v>
      </c>
      <c r="K271" s="29">
        <v>1007</v>
      </c>
      <c r="L271" s="29">
        <v>597</v>
      </c>
      <c r="M271" s="29">
        <v>63</v>
      </c>
      <c r="N271" s="30">
        <v>124895</v>
      </c>
      <c r="O271" s="31">
        <v>375</v>
      </c>
      <c r="P271" s="66"/>
      <c r="Q271" s="29">
        <v>100</v>
      </c>
      <c r="R271" s="66"/>
      <c r="S271" s="29">
        <v>92</v>
      </c>
      <c r="T271" s="66"/>
      <c r="U271" s="29">
        <v>51</v>
      </c>
      <c r="V271" s="66"/>
      <c r="W271" s="29">
        <v>19</v>
      </c>
      <c r="X271" s="66"/>
      <c r="Y271" s="29">
        <v>8</v>
      </c>
      <c r="Z271" s="66"/>
      <c r="AA271" s="29">
        <v>3</v>
      </c>
      <c r="AB271" s="66"/>
      <c r="AC271" s="29">
        <v>1</v>
      </c>
      <c r="AD271" s="66"/>
      <c r="AE271" s="30">
        <v>649</v>
      </c>
      <c r="AF271" s="79">
        <f t="shared" si="8"/>
        <v>5.1963649465551062E-3</v>
      </c>
      <c r="AG271" s="32">
        <f t="shared" si="9"/>
        <v>43</v>
      </c>
      <c r="AH271" s="33"/>
      <c r="AI271" s="33"/>
      <c r="AJ271" s="33"/>
      <c r="AK271" s="33"/>
      <c r="AL271" s="33"/>
      <c r="AM271" s="33"/>
      <c r="AN271" s="33"/>
      <c r="AO271" s="34"/>
      <c r="AP271" s="34"/>
      <c r="AQ271" s="34"/>
      <c r="AR271" s="34"/>
      <c r="AS271" s="34"/>
      <c r="AT271" s="34"/>
      <c r="AU271" s="34"/>
    </row>
    <row r="272" spans="1:47" x14ac:dyDescent="0.2">
      <c r="A272" s="25" t="s">
        <v>507</v>
      </c>
      <c r="B272" s="26" t="s">
        <v>18</v>
      </c>
      <c r="C272" s="27" t="s">
        <v>19</v>
      </c>
      <c r="D272" s="28" t="s">
        <v>508</v>
      </c>
      <c r="E272" s="28" t="str">
        <f>VLOOKUP(D272,Sheet2!A$1:B$353,2,FALSE)</f>
        <v>Other Urban</v>
      </c>
      <c r="F272" s="29">
        <v>557</v>
      </c>
      <c r="G272" s="29">
        <v>2012</v>
      </c>
      <c r="H272" s="29">
        <v>5658</v>
      </c>
      <c r="I272" s="29">
        <v>9399</v>
      </c>
      <c r="J272" s="29">
        <v>6591</v>
      </c>
      <c r="K272" s="29">
        <v>5630</v>
      </c>
      <c r="L272" s="29">
        <v>4838</v>
      </c>
      <c r="M272" s="29">
        <v>473</v>
      </c>
      <c r="N272" s="30">
        <v>35158</v>
      </c>
      <c r="O272" s="31">
        <v>17</v>
      </c>
      <c r="P272" s="66"/>
      <c r="Q272" s="29">
        <v>23</v>
      </c>
      <c r="R272" s="66"/>
      <c r="S272" s="29">
        <v>44</v>
      </c>
      <c r="T272" s="66"/>
      <c r="U272" s="29">
        <v>43</v>
      </c>
      <c r="V272" s="66"/>
      <c r="W272" s="29">
        <v>31</v>
      </c>
      <c r="X272" s="66"/>
      <c r="Y272" s="29">
        <v>27</v>
      </c>
      <c r="Z272" s="66"/>
      <c r="AA272" s="29">
        <v>26</v>
      </c>
      <c r="AB272" s="66"/>
      <c r="AC272" s="29">
        <v>31</v>
      </c>
      <c r="AD272" s="66"/>
      <c r="AE272" s="30">
        <v>242</v>
      </c>
      <c r="AF272" s="79">
        <f t="shared" si="8"/>
        <v>6.8832129245122017E-3</v>
      </c>
      <c r="AG272" s="32">
        <f t="shared" si="9"/>
        <v>20</v>
      </c>
      <c r="AH272" s="33"/>
      <c r="AI272" s="33"/>
      <c r="AJ272" s="33"/>
      <c r="AK272" s="33"/>
      <c r="AL272" s="33"/>
      <c r="AM272" s="33"/>
      <c r="AN272" s="33"/>
      <c r="AO272" s="34"/>
      <c r="AP272" s="34"/>
      <c r="AQ272" s="34"/>
      <c r="AR272" s="34"/>
      <c r="AS272" s="34"/>
      <c r="AT272" s="34"/>
      <c r="AU272" s="34"/>
    </row>
    <row r="273" spans="1:47" x14ac:dyDescent="0.2">
      <c r="A273" s="25" t="s">
        <v>509</v>
      </c>
      <c r="B273" s="26" t="s">
        <v>38</v>
      </c>
      <c r="C273" s="27" t="s">
        <v>39</v>
      </c>
      <c r="D273" s="28" t="s">
        <v>510</v>
      </c>
      <c r="E273" s="28" t="str">
        <f>VLOOKUP(D273,Sheet2!A$1:B$353,2,FALSE)</f>
        <v>Major Urban</v>
      </c>
      <c r="F273" s="29">
        <v>793</v>
      </c>
      <c r="G273" s="29">
        <v>7039</v>
      </c>
      <c r="H273" s="29">
        <v>26240</v>
      </c>
      <c r="I273" s="29">
        <v>23565</v>
      </c>
      <c r="J273" s="29">
        <v>12104</v>
      </c>
      <c r="K273" s="29">
        <v>6761</v>
      </c>
      <c r="L273" s="29">
        <v>3653</v>
      </c>
      <c r="M273" s="29">
        <v>257</v>
      </c>
      <c r="N273" s="30">
        <v>80412</v>
      </c>
      <c r="O273" s="31">
        <v>0</v>
      </c>
      <c r="P273" s="66"/>
      <c r="Q273" s="29">
        <v>14</v>
      </c>
      <c r="R273" s="66"/>
      <c r="S273" s="29">
        <v>55</v>
      </c>
      <c r="T273" s="66"/>
      <c r="U273" s="29">
        <v>21</v>
      </c>
      <c r="V273" s="66"/>
      <c r="W273" s="29">
        <v>16</v>
      </c>
      <c r="X273" s="66"/>
      <c r="Y273" s="29">
        <v>8</v>
      </c>
      <c r="Z273" s="66"/>
      <c r="AA273" s="29">
        <v>6</v>
      </c>
      <c r="AB273" s="66"/>
      <c r="AC273" s="29">
        <v>1</v>
      </c>
      <c r="AD273" s="66"/>
      <c r="AE273" s="30">
        <v>121</v>
      </c>
      <c r="AF273" s="79">
        <f t="shared" si="8"/>
        <v>1.5047505347460578E-3</v>
      </c>
      <c r="AG273" s="32">
        <f t="shared" si="9"/>
        <v>63</v>
      </c>
      <c r="AH273" s="33"/>
      <c r="AI273" s="33"/>
      <c r="AJ273" s="33"/>
      <c r="AK273" s="33"/>
      <c r="AL273" s="33"/>
      <c r="AM273" s="33"/>
      <c r="AN273" s="33"/>
      <c r="AO273" s="34"/>
      <c r="AP273" s="34"/>
      <c r="AQ273" s="34"/>
      <c r="AR273" s="34"/>
      <c r="AS273" s="34"/>
      <c r="AT273" s="34"/>
      <c r="AU273" s="34"/>
    </row>
    <row r="274" spans="1:47" x14ac:dyDescent="0.2">
      <c r="A274" s="25" t="s">
        <v>511</v>
      </c>
      <c r="B274" s="26" t="s">
        <v>18</v>
      </c>
      <c r="C274" s="27" t="s">
        <v>19</v>
      </c>
      <c r="D274" s="28" t="s">
        <v>512</v>
      </c>
      <c r="E274" s="28" t="str">
        <f>VLOOKUP(D274,Sheet2!A$1:B$353,2,FALSE)</f>
        <v>Significant Rural</v>
      </c>
      <c r="F274" s="29">
        <v>9835</v>
      </c>
      <c r="G274" s="29">
        <v>15400</v>
      </c>
      <c r="H274" s="29">
        <v>16190</v>
      </c>
      <c r="I274" s="29">
        <v>10115</v>
      </c>
      <c r="J274" s="29">
        <v>5084</v>
      </c>
      <c r="K274" s="29">
        <v>2320</v>
      </c>
      <c r="L274" s="29">
        <v>1160</v>
      </c>
      <c r="M274" s="29">
        <v>113</v>
      </c>
      <c r="N274" s="30">
        <v>60217</v>
      </c>
      <c r="O274" s="31">
        <v>1004</v>
      </c>
      <c r="P274" s="66"/>
      <c r="Q274" s="29">
        <v>59</v>
      </c>
      <c r="R274" s="66"/>
      <c r="S274" s="29">
        <v>48</v>
      </c>
      <c r="T274" s="66"/>
      <c r="U274" s="29">
        <v>39</v>
      </c>
      <c r="V274" s="66"/>
      <c r="W274" s="29">
        <v>20</v>
      </c>
      <c r="X274" s="66"/>
      <c r="Y274" s="29">
        <v>16</v>
      </c>
      <c r="Z274" s="66"/>
      <c r="AA274" s="29">
        <v>12</v>
      </c>
      <c r="AB274" s="66"/>
      <c r="AC274" s="29">
        <v>2</v>
      </c>
      <c r="AD274" s="66"/>
      <c r="AE274" s="30">
        <v>1200</v>
      </c>
      <c r="AF274" s="79">
        <f t="shared" si="8"/>
        <v>1.9927927329491672E-2</v>
      </c>
      <c r="AG274" s="32">
        <f t="shared" si="9"/>
        <v>5</v>
      </c>
      <c r="AH274" s="33"/>
      <c r="AI274" s="33"/>
      <c r="AJ274" s="33"/>
      <c r="AK274" s="33"/>
      <c r="AL274" s="33"/>
      <c r="AM274" s="33"/>
      <c r="AN274" s="33"/>
      <c r="AO274" s="34"/>
      <c r="AP274" s="34"/>
      <c r="AQ274" s="34"/>
      <c r="AR274" s="34"/>
      <c r="AS274" s="34"/>
      <c r="AT274" s="34"/>
      <c r="AU274" s="34"/>
    </row>
    <row r="275" spans="1:47" x14ac:dyDescent="0.2">
      <c r="A275" s="25" t="s">
        <v>513</v>
      </c>
      <c r="B275" s="26" t="s">
        <v>54</v>
      </c>
      <c r="C275" s="27" t="s">
        <v>55</v>
      </c>
      <c r="D275" s="28" t="s">
        <v>684</v>
      </c>
      <c r="E275" s="28" t="str">
        <f>VLOOKUP(D275,Sheet2!A$1:B$353,2,FALSE)</f>
        <v>Other Urban</v>
      </c>
      <c r="F275" s="29">
        <v>14152</v>
      </c>
      <c r="G275" s="29">
        <v>26376</v>
      </c>
      <c r="H275" s="29">
        <v>23085</v>
      </c>
      <c r="I275" s="29">
        <v>15556</v>
      </c>
      <c r="J275" s="29">
        <v>7933</v>
      </c>
      <c r="K275" s="29">
        <v>2992</v>
      </c>
      <c r="L275" s="29">
        <v>1246</v>
      </c>
      <c r="M275" s="29">
        <v>59</v>
      </c>
      <c r="N275" s="30">
        <v>91399</v>
      </c>
      <c r="O275" s="31">
        <v>111</v>
      </c>
      <c r="P275" s="66"/>
      <c r="Q275" s="29">
        <v>134</v>
      </c>
      <c r="R275" s="66"/>
      <c r="S275" s="29">
        <v>105</v>
      </c>
      <c r="T275" s="66"/>
      <c r="U275" s="29">
        <v>58</v>
      </c>
      <c r="V275" s="66"/>
      <c r="W275" s="29">
        <v>21</v>
      </c>
      <c r="X275" s="66"/>
      <c r="Y275" s="29">
        <v>13</v>
      </c>
      <c r="Z275" s="66"/>
      <c r="AA275" s="29">
        <v>8</v>
      </c>
      <c r="AB275" s="66"/>
      <c r="AC275" s="29">
        <v>0</v>
      </c>
      <c r="AD275" s="66"/>
      <c r="AE275" s="30">
        <v>450</v>
      </c>
      <c r="AF275" s="79">
        <f t="shared" si="8"/>
        <v>4.9234674339981837E-3</v>
      </c>
      <c r="AG275" s="32">
        <f t="shared" si="9"/>
        <v>31</v>
      </c>
      <c r="AH275" s="33"/>
      <c r="AI275" s="33"/>
      <c r="AJ275" s="33"/>
      <c r="AK275" s="33"/>
      <c r="AL275" s="33"/>
      <c r="AM275" s="33"/>
      <c r="AN275" s="33"/>
      <c r="AO275" s="34"/>
      <c r="AP275" s="34"/>
      <c r="AQ275" s="34"/>
      <c r="AR275" s="34"/>
      <c r="AS275" s="34"/>
      <c r="AT275" s="34"/>
      <c r="AU275" s="34"/>
    </row>
    <row r="276" spans="1:47" x14ac:dyDescent="0.2">
      <c r="A276" s="25" t="s">
        <v>514</v>
      </c>
      <c r="B276" s="26" t="s">
        <v>43</v>
      </c>
      <c r="C276" s="27" t="s">
        <v>22</v>
      </c>
      <c r="D276" s="28" t="s">
        <v>515</v>
      </c>
      <c r="E276" s="28" t="str">
        <f>VLOOKUP(D276,Sheet2!A$1:B$353,2,FALSE)</f>
        <v>Major Urban</v>
      </c>
      <c r="F276" s="29">
        <v>52032</v>
      </c>
      <c r="G276" s="29">
        <v>18232</v>
      </c>
      <c r="H276" s="29">
        <v>18519</v>
      </c>
      <c r="I276" s="29">
        <v>6314</v>
      </c>
      <c r="J276" s="29">
        <v>3436</v>
      </c>
      <c r="K276" s="29">
        <v>882</v>
      </c>
      <c r="L276" s="29">
        <v>366</v>
      </c>
      <c r="M276" s="29">
        <v>40</v>
      </c>
      <c r="N276" s="30">
        <v>99821</v>
      </c>
      <c r="O276" s="31">
        <v>131</v>
      </c>
      <c r="P276" s="66"/>
      <c r="Q276" s="29">
        <v>64</v>
      </c>
      <c r="R276" s="66"/>
      <c r="S276" s="29">
        <v>30</v>
      </c>
      <c r="T276" s="66"/>
      <c r="U276" s="29">
        <v>8</v>
      </c>
      <c r="V276" s="66"/>
      <c r="W276" s="29">
        <v>7</v>
      </c>
      <c r="X276" s="66"/>
      <c r="Y276" s="29">
        <v>1</v>
      </c>
      <c r="Z276" s="66"/>
      <c r="AA276" s="29">
        <v>3</v>
      </c>
      <c r="AB276" s="66"/>
      <c r="AC276" s="29">
        <v>0</v>
      </c>
      <c r="AD276" s="66"/>
      <c r="AE276" s="30">
        <v>244</v>
      </c>
      <c r="AF276" s="79">
        <f t="shared" si="8"/>
        <v>2.4443754320233216E-3</v>
      </c>
      <c r="AG276" s="32">
        <f t="shared" si="9"/>
        <v>57</v>
      </c>
      <c r="AH276" s="33"/>
      <c r="AI276" s="33"/>
      <c r="AJ276" s="33"/>
      <c r="AK276" s="33"/>
      <c r="AL276" s="33"/>
      <c r="AM276" s="33"/>
      <c r="AN276" s="33"/>
      <c r="AO276" s="34"/>
      <c r="AP276" s="34"/>
      <c r="AQ276" s="34"/>
      <c r="AR276" s="34"/>
      <c r="AS276" s="34"/>
      <c r="AT276" s="34"/>
      <c r="AU276" s="34"/>
    </row>
    <row r="277" spans="1:47" x14ac:dyDescent="0.2">
      <c r="A277" s="25" t="s">
        <v>516</v>
      </c>
      <c r="B277" s="26" t="s">
        <v>18</v>
      </c>
      <c r="C277" s="27" t="s">
        <v>60</v>
      </c>
      <c r="D277" s="28" t="s">
        <v>517</v>
      </c>
      <c r="E277" s="28" t="str">
        <f>VLOOKUP(D277,Sheet2!A$1:B$353,2,FALSE)</f>
        <v>Other Urban</v>
      </c>
      <c r="F277" s="29">
        <v>9333</v>
      </c>
      <c r="G277" s="29">
        <v>11665</v>
      </c>
      <c r="H277" s="29">
        <v>5314</v>
      </c>
      <c r="I277" s="29">
        <v>3470</v>
      </c>
      <c r="J277" s="29">
        <v>1673</v>
      </c>
      <c r="K277" s="29">
        <v>401</v>
      </c>
      <c r="L277" s="29">
        <v>63</v>
      </c>
      <c r="M277" s="29">
        <v>5</v>
      </c>
      <c r="N277" s="30">
        <v>31924</v>
      </c>
      <c r="O277" s="31">
        <v>2</v>
      </c>
      <c r="P277" s="66"/>
      <c r="Q277" s="29">
        <v>7</v>
      </c>
      <c r="R277" s="66"/>
      <c r="S277" s="29">
        <v>8</v>
      </c>
      <c r="T277" s="66"/>
      <c r="U277" s="29">
        <v>3</v>
      </c>
      <c r="V277" s="66"/>
      <c r="W277" s="29">
        <v>3</v>
      </c>
      <c r="X277" s="66"/>
      <c r="Y277" s="29">
        <v>0</v>
      </c>
      <c r="Z277" s="66"/>
      <c r="AA277" s="29">
        <v>0</v>
      </c>
      <c r="AB277" s="66"/>
      <c r="AC277" s="29">
        <v>0</v>
      </c>
      <c r="AD277" s="66"/>
      <c r="AE277" s="30">
        <v>23</v>
      </c>
      <c r="AF277" s="79">
        <f t="shared" si="8"/>
        <v>7.2046109510086451E-4</v>
      </c>
      <c r="AG277" s="32">
        <f t="shared" si="9"/>
        <v>57</v>
      </c>
      <c r="AH277" s="33"/>
      <c r="AI277" s="33"/>
      <c r="AJ277" s="33"/>
      <c r="AK277" s="33"/>
      <c r="AL277" s="33"/>
      <c r="AM277" s="33"/>
      <c r="AN277" s="33"/>
      <c r="AO277" s="34"/>
      <c r="AP277" s="34"/>
      <c r="AQ277" s="34"/>
      <c r="AR277" s="34"/>
      <c r="AS277" s="34"/>
      <c r="AT277" s="34"/>
      <c r="AU277" s="34"/>
    </row>
    <row r="278" spans="1:47" x14ac:dyDescent="0.2">
      <c r="A278" s="25" t="s">
        <v>518</v>
      </c>
      <c r="B278" s="26" t="s">
        <v>18</v>
      </c>
      <c r="C278" s="27" t="s">
        <v>19</v>
      </c>
      <c r="D278" s="28" t="s">
        <v>519</v>
      </c>
      <c r="E278" s="28" t="str">
        <f>VLOOKUP(D278,Sheet2!A$1:B$353,2,FALSE)</f>
        <v>Rural 50</v>
      </c>
      <c r="F278" s="29">
        <v>891</v>
      </c>
      <c r="G278" s="29">
        <v>2077</v>
      </c>
      <c r="H278" s="29">
        <v>4910</v>
      </c>
      <c r="I278" s="29">
        <v>8432</v>
      </c>
      <c r="J278" s="29">
        <v>7182</v>
      </c>
      <c r="K278" s="29">
        <v>4688</v>
      </c>
      <c r="L278" s="29">
        <v>5969</v>
      </c>
      <c r="M278" s="29">
        <v>1131</v>
      </c>
      <c r="N278" s="30">
        <v>35280</v>
      </c>
      <c r="O278" s="31">
        <v>43</v>
      </c>
      <c r="P278" s="66"/>
      <c r="Q278" s="29">
        <v>33</v>
      </c>
      <c r="R278" s="66"/>
      <c r="S278" s="29">
        <v>32</v>
      </c>
      <c r="T278" s="66"/>
      <c r="U278" s="29">
        <v>38</v>
      </c>
      <c r="V278" s="66"/>
      <c r="W278" s="29">
        <v>36</v>
      </c>
      <c r="X278" s="66"/>
      <c r="Y278" s="29">
        <v>24</v>
      </c>
      <c r="Z278" s="66"/>
      <c r="AA278" s="29">
        <v>35</v>
      </c>
      <c r="AB278" s="66"/>
      <c r="AC278" s="29">
        <v>21</v>
      </c>
      <c r="AD278" s="66"/>
      <c r="AE278" s="30">
        <v>262</v>
      </c>
      <c r="AF278" s="79">
        <f t="shared" si="8"/>
        <v>7.4263038548752838E-3</v>
      </c>
      <c r="AG278" s="32">
        <f t="shared" si="9"/>
        <v>23</v>
      </c>
      <c r="AH278" s="33"/>
      <c r="AI278" s="33"/>
      <c r="AJ278" s="33"/>
      <c r="AK278" s="33"/>
      <c r="AL278" s="33"/>
      <c r="AM278" s="33"/>
      <c r="AN278" s="33"/>
      <c r="AO278" s="34"/>
      <c r="AP278" s="34"/>
      <c r="AQ278" s="34"/>
      <c r="AR278" s="34"/>
      <c r="AS278" s="34"/>
      <c r="AT278" s="34"/>
      <c r="AU278" s="34"/>
    </row>
    <row r="279" spans="1:47" x14ac:dyDescent="0.2">
      <c r="A279" s="25" t="s">
        <v>520</v>
      </c>
      <c r="B279" s="26" t="s">
        <v>18</v>
      </c>
      <c r="C279" s="27" t="s">
        <v>55</v>
      </c>
      <c r="D279" s="28" t="s">
        <v>521</v>
      </c>
      <c r="E279" s="28" t="str">
        <f>VLOOKUP(D279,Sheet2!A$1:B$353,2,FALSE)</f>
        <v>Significant Rural</v>
      </c>
      <c r="F279" s="29">
        <v>7271</v>
      </c>
      <c r="G279" s="29">
        <v>15417</v>
      </c>
      <c r="H279" s="29">
        <v>9676</v>
      </c>
      <c r="I279" s="29">
        <v>7047</v>
      </c>
      <c r="J279" s="29">
        <v>5589</v>
      </c>
      <c r="K279" s="29">
        <v>3318</v>
      </c>
      <c r="L279" s="29">
        <v>1512</v>
      </c>
      <c r="M279" s="29">
        <v>100</v>
      </c>
      <c r="N279" s="30">
        <v>49930</v>
      </c>
      <c r="O279" s="31">
        <v>59</v>
      </c>
      <c r="P279" s="66"/>
      <c r="Q279" s="29">
        <v>54</v>
      </c>
      <c r="R279" s="66"/>
      <c r="S279" s="29">
        <v>62</v>
      </c>
      <c r="T279" s="66"/>
      <c r="U279" s="29">
        <v>37</v>
      </c>
      <c r="V279" s="66"/>
      <c r="W279" s="29">
        <v>46</v>
      </c>
      <c r="X279" s="66"/>
      <c r="Y279" s="29">
        <v>34</v>
      </c>
      <c r="Z279" s="66"/>
      <c r="AA279" s="29">
        <v>22</v>
      </c>
      <c r="AB279" s="66"/>
      <c r="AC279" s="29">
        <v>6</v>
      </c>
      <c r="AD279" s="66"/>
      <c r="AE279" s="30">
        <v>320</v>
      </c>
      <c r="AF279" s="79">
        <f t="shared" si="8"/>
        <v>6.4089725615862209E-3</v>
      </c>
      <c r="AG279" s="32">
        <f t="shared" si="9"/>
        <v>22</v>
      </c>
      <c r="AH279" s="33"/>
      <c r="AI279" s="33"/>
      <c r="AJ279" s="33"/>
      <c r="AK279" s="33"/>
      <c r="AL279" s="33"/>
      <c r="AM279" s="33"/>
      <c r="AN279" s="33"/>
      <c r="AO279" s="34"/>
      <c r="AP279" s="34"/>
      <c r="AQ279" s="34"/>
      <c r="AR279" s="34"/>
      <c r="AS279" s="34"/>
      <c r="AT279" s="34"/>
      <c r="AU279" s="34"/>
    </row>
    <row r="280" spans="1:47" x14ac:dyDescent="0.2">
      <c r="A280" s="25" t="s">
        <v>522</v>
      </c>
      <c r="B280" s="26" t="s">
        <v>18</v>
      </c>
      <c r="C280" s="27" t="s">
        <v>55</v>
      </c>
      <c r="D280" s="28" t="s">
        <v>523</v>
      </c>
      <c r="E280" s="28" t="str">
        <f>VLOOKUP(D280,Sheet2!A$1:B$353,2,FALSE)</f>
        <v>Rural 80</v>
      </c>
      <c r="F280" s="29">
        <v>8189</v>
      </c>
      <c r="G280" s="29">
        <v>13328</v>
      </c>
      <c r="H280" s="29">
        <v>12746</v>
      </c>
      <c r="I280" s="29">
        <v>10891</v>
      </c>
      <c r="J280" s="29">
        <v>7320</v>
      </c>
      <c r="K280" s="29">
        <v>3646</v>
      </c>
      <c r="L280" s="29">
        <v>1966</v>
      </c>
      <c r="M280" s="29">
        <v>114</v>
      </c>
      <c r="N280" s="30">
        <v>58200</v>
      </c>
      <c r="O280" s="31">
        <v>240</v>
      </c>
      <c r="P280" s="66"/>
      <c r="Q280" s="29">
        <v>195</v>
      </c>
      <c r="R280" s="66"/>
      <c r="S280" s="29">
        <v>251</v>
      </c>
      <c r="T280" s="66"/>
      <c r="U280" s="29">
        <v>224</v>
      </c>
      <c r="V280" s="66"/>
      <c r="W280" s="29">
        <v>140</v>
      </c>
      <c r="X280" s="66"/>
      <c r="Y280" s="29">
        <v>82</v>
      </c>
      <c r="Z280" s="66"/>
      <c r="AA280" s="29">
        <v>53</v>
      </c>
      <c r="AB280" s="66"/>
      <c r="AC280" s="29">
        <v>15</v>
      </c>
      <c r="AD280" s="66"/>
      <c r="AE280" s="30">
        <v>1200</v>
      </c>
      <c r="AF280" s="79">
        <f t="shared" si="8"/>
        <v>2.0618556701030927E-2</v>
      </c>
      <c r="AG280" s="32">
        <f t="shared" si="9"/>
        <v>23</v>
      </c>
      <c r="AH280" s="33"/>
      <c r="AI280" s="33"/>
      <c r="AJ280" s="33"/>
      <c r="AK280" s="33"/>
      <c r="AL280" s="33"/>
      <c r="AM280" s="33"/>
      <c r="AN280" s="33"/>
      <c r="AO280" s="34"/>
      <c r="AP280" s="34"/>
      <c r="AQ280" s="34"/>
      <c r="AR280" s="34"/>
      <c r="AS280" s="34"/>
      <c r="AT280" s="34"/>
      <c r="AU280" s="34"/>
    </row>
    <row r="281" spans="1:47" x14ac:dyDescent="0.2">
      <c r="A281" s="25" t="s">
        <v>524</v>
      </c>
      <c r="B281" s="26" t="s">
        <v>54</v>
      </c>
      <c r="C281" s="27" t="s">
        <v>60</v>
      </c>
      <c r="D281" s="28" t="s">
        <v>685</v>
      </c>
      <c r="E281" s="28" t="str">
        <f>VLOOKUP(D281,Sheet2!A$1:B$353,2,FALSE)</f>
        <v>Other Urban</v>
      </c>
      <c r="F281" s="29">
        <v>25991</v>
      </c>
      <c r="G281" s="29">
        <v>18449</v>
      </c>
      <c r="H281" s="29">
        <v>10355</v>
      </c>
      <c r="I281" s="29">
        <v>7652</v>
      </c>
      <c r="J281" s="29">
        <v>4416</v>
      </c>
      <c r="K281" s="29">
        <v>2013</v>
      </c>
      <c r="L281" s="29">
        <v>991</v>
      </c>
      <c r="M281" s="29">
        <v>49</v>
      </c>
      <c r="N281" s="30">
        <v>69916</v>
      </c>
      <c r="O281" s="31">
        <v>67</v>
      </c>
      <c r="P281" s="66"/>
      <c r="Q281" s="29">
        <v>50</v>
      </c>
      <c r="R281" s="66"/>
      <c r="S281" s="29">
        <v>33</v>
      </c>
      <c r="T281" s="66"/>
      <c r="U281" s="29">
        <v>17</v>
      </c>
      <c r="V281" s="66"/>
      <c r="W281" s="29">
        <v>18</v>
      </c>
      <c r="X281" s="66"/>
      <c r="Y281" s="29">
        <v>5</v>
      </c>
      <c r="Z281" s="66"/>
      <c r="AA281" s="29">
        <v>3</v>
      </c>
      <c r="AB281" s="66"/>
      <c r="AC281" s="29">
        <v>1</v>
      </c>
      <c r="AD281" s="66"/>
      <c r="AE281" s="30">
        <v>194</v>
      </c>
      <c r="AF281" s="79">
        <f t="shared" si="8"/>
        <v>2.7747582813662107E-3</v>
      </c>
      <c r="AG281" s="32">
        <f t="shared" si="9"/>
        <v>42</v>
      </c>
      <c r="AH281" s="33"/>
      <c r="AI281" s="33"/>
      <c r="AJ281" s="33"/>
      <c r="AK281" s="33"/>
      <c r="AL281" s="33"/>
      <c r="AM281" s="33"/>
      <c r="AN281" s="33"/>
      <c r="AO281" s="34"/>
      <c r="AP281" s="34"/>
      <c r="AQ281" s="34"/>
      <c r="AR281" s="34"/>
      <c r="AS281" s="34"/>
      <c r="AT281" s="34"/>
      <c r="AU281" s="34"/>
    </row>
    <row r="282" spans="1:47" x14ac:dyDescent="0.2">
      <c r="A282" s="25" t="s">
        <v>525</v>
      </c>
      <c r="B282" s="26" t="s">
        <v>18</v>
      </c>
      <c r="C282" s="27" t="s">
        <v>10</v>
      </c>
      <c r="D282" s="28" t="s">
        <v>526</v>
      </c>
      <c r="E282" s="28" t="str">
        <f>VLOOKUP(D282,Sheet2!A$1:B$353,2,FALSE)</f>
        <v>Rural 50</v>
      </c>
      <c r="F282" s="29">
        <v>12704</v>
      </c>
      <c r="G282" s="29">
        <v>17313</v>
      </c>
      <c r="H282" s="29">
        <v>20571</v>
      </c>
      <c r="I282" s="29">
        <v>10295</v>
      </c>
      <c r="J282" s="29">
        <v>4698</v>
      </c>
      <c r="K282" s="29">
        <v>1637</v>
      </c>
      <c r="L282" s="29">
        <v>787</v>
      </c>
      <c r="M282" s="29">
        <v>82</v>
      </c>
      <c r="N282" s="30">
        <v>68087</v>
      </c>
      <c r="O282" s="31">
        <v>665</v>
      </c>
      <c r="P282" s="66"/>
      <c r="Q282" s="29">
        <v>387</v>
      </c>
      <c r="R282" s="66"/>
      <c r="S282" s="29">
        <v>495</v>
      </c>
      <c r="T282" s="66"/>
      <c r="U282" s="29">
        <v>241</v>
      </c>
      <c r="V282" s="66"/>
      <c r="W282" s="29">
        <v>112</v>
      </c>
      <c r="X282" s="66"/>
      <c r="Y282" s="29">
        <v>47</v>
      </c>
      <c r="Z282" s="66"/>
      <c r="AA282" s="29">
        <v>32</v>
      </c>
      <c r="AB282" s="66"/>
      <c r="AC282" s="29">
        <v>4</v>
      </c>
      <c r="AD282" s="66"/>
      <c r="AE282" s="30">
        <v>1983</v>
      </c>
      <c r="AF282" s="79">
        <f t="shared" si="8"/>
        <v>2.9124502474774921E-2</v>
      </c>
      <c r="AG282" s="32">
        <f t="shared" si="9"/>
        <v>5</v>
      </c>
      <c r="AH282" s="33"/>
      <c r="AI282" s="33"/>
      <c r="AJ282" s="33"/>
      <c r="AK282" s="33"/>
      <c r="AL282" s="33"/>
      <c r="AM282" s="33"/>
      <c r="AN282" s="33"/>
      <c r="AO282" s="34"/>
      <c r="AP282" s="34"/>
      <c r="AQ282" s="34"/>
      <c r="AR282" s="34"/>
      <c r="AS282" s="34"/>
      <c r="AT282" s="34"/>
      <c r="AU282" s="34"/>
    </row>
    <row r="283" spans="1:47" x14ac:dyDescent="0.2">
      <c r="A283" s="25" t="s">
        <v>527</v>
      </c>
      <c r="B283" s="26" t="s">
        <v>18</v>
      </c>
      <c r="C283" s="27" t="s">
        <v>19</v>
      </c>
      <c r="D283" s="28" t="s">
        <v>528</v>
      </c>
      <c r="E283" s="28" t="str">
        <f>VLOOKUP(D283,Sheet2!A$1:B$353,2,FALSE)</f>
        <v>Rural 50</v>
      </c>
      <c r="F283" s="29">
        <v>2635</v>
      </c>
      <c r="G283" s="29">
        <v>8309</v>
      </c>
      <c r="H283" s="29">
        <v>13201</v>
      </c>
      <c r="I283" s="29">
        <v>9228</v>
      </c>
      <c r="J283" s="29">
        <v>7811</v>
      </c>
      <c r="K283" s="29">
        <v>4510</v>
      </c>
      <c r="L283" s="29">
        <v>3445</v>
      </c>
      <c r="M283" s="29">
        <v>458</v>
      </c>
      <c r="N283" s="30">
        <v>49597</v>
      </c>
      <c r="O283" s="31">
        <v>29</v>
      </c>
      <c r="P283" s="66"/>
      <c r="Q283" s="29">
        <v>29</v>
      </c>
      <c r="R283" s="66"/>
      <c r="S283" s="29">
        <v>51</v>
      </c>
      <c r="T283" s="66"/>
      <c r="U283" s="29">
        <v>33</v>
      </c>
      <c r="V283" s="66"/>
      <c r="W283" s="29">
        <v>45</v>
      </c>
      <c r="X283" s="66"/>
      <c r="Y283" s="29">
        <v>22</v>
      </c>
      <c r="Z283" s="66"/>
      <c r="AA283" s="29">
        <v>52</v>
      </c>
      <c r="AB283" s="66"/>
      <c r="AC283" s="29">
        <v>24</v>
      </c>
      <c r="AD283" s="66"/>
      <c r="AE283" s="30">
        <v>285</v>
      </c>
      <c r="AF283" s="79">
        <f t="shared" si="8"/>
        <v>5.7463153013287095E-3</v>
      </c>
      <c r="AG283" s="32">
        <f t="shared" si="9"/>
        <v>31</v>
      </c>
      <c r="AH283" s="33"/>
      <c r="AI283" s="33"/>
      <c r="AJ283" s="33"/>
      <c r="AK283" s="33"/>
      <c r="AL283" s="33"/>
      <c r="AM283" s="33"/>
      <c r="AN283" s="33"/>
      <c r="AO283" s="34"/>
      <c r="AP283" s="34"/>
      <c r="AQ283" s="34"/>
      <c r="AR283" s="34"/>
      <c r="AS283" s="34"/>
      <c r="AT283" s="34"/>
      <c r="AU283" s="34"/>
    </row>
    <row r="284" spans="1:47" x14ac:dyDescent="0.2">
      <c r="A284" s="25" t="s">
        <v>529</v>
      </c>
      <c r="B284" s="26" t="s">
        <v>18</v>
      </c>
      <c r="C284" s="27" t="s">
        <v>55</v>
      </c>
      <c r="D284" s="28" t="s">
        <v>530</v>
      </c>
      <c r="E284" s="28" t="str">
        <f>VLOOKUP(D284,Sheet2!A$1:B$353,2,FALSE)</f>
        <v>Rural 50</v>
      </c>
      <c r="F284" s="29">
        <v>5994</v>
      </c>
      <c r="G284" s="29">
        <v>6071</v>
      </c>
      <c r="H284" s="29">
        <v>10061</v>
      </c>
      <c r="I284" s="29">
        <v>5416</v>
      </c>
      <c r="J284" s="29">
        <v>4612</v>
      </c>
      <c r="K284" s="29">
        <v>2872</v>
      </c>
      <c r="L284" s="29">
        <v>1792</v>
      </c>
      <c r="M284" s="29">
        <v>186</v>
      </c>
      <c r="N284" s="30">
        <v>37004</v>
      </c>
      <c r="O284" s="31">
        <v>20</v>
      </c>
      <c r="P284" s="66"/>
      <c r="Q284" s="29">
        <v>22</v>
      </c>
      <c r="R284" s="66"/>
      <c r="S284" s="29">
        <v>43</v>
      </c>
      <c r="T284" s="66"/>
      <c r="U284" s="29">
        <v>46</v>
      </c>
      <c r="V284" s="66"/>
      <c r="W284" s="29">
        <v>33</v>
      </c>
      <c r="X284" s="66"/>
      <c r="Y284" s="29">
        <v>26</v>
      </c>
      <c r="Z284" s="66"/>
      <c r="AA284" s="29">
        <v>34</v>
      </c>
      <c r="AB284" s="66"/>
      <c r="AC284" s="29">
        <v>9</v>
      </c>
      <c r="AD284" s="66"/>
      <c r="AE284" s="30">
        <v>233</v>
      </c>
      <c r="AF284" s="79">
        <f t="shared" si="8"/>
        <v>6.2966165819911364E-3</v>
      </c>
      <c r="AG284" s="32">
        <f t="shared" si="9"/>
        <v>27</v>
      </c>
      <c r="AH284" s="33"/>
      <c r="AI284" s="33"/>
      <c r="AJ284" s="33"/>
      <c r="AK284" s="33"/>
      <c r="AL284" s="33"/>
      <c r="AM284" s="33"/>
      <c r="AN284" s="33"/>
      <c r="AO284" s="34"/>
      <c r="AP284" s="34"/>
      <c r="AQ284" s="34"/>
      <c r="AR284" s="34"/>
      <c r="AS284" s="34"/>
      <c r="AT284" s="34"/>
      <c r="AU284" s="34"/>
    </row>
    <row r="285" spans="1:47" x14ac:dyDescent="0.2">
      <c r="A285" s="25" t="s">
        <v>531</v>
      </c>
      <c r="B285" s="26" t="s">
        <v>18</v>
      </c>
      <c r="C285" s="27" t="s">
        <v>19</v>
      </c>
      <c r="D285" s="28" t="s">
        <v>532</v>
      </c>
      <c r="E285" s="28" t="str">
        <f>VLOOKUP(D285,Sheet2!A$1:B$353,2,FALSE)</f>
        <v>Other Urban</v>
      </c>
      <c r="F285" s="29">
        <v>15950</v>
      </c>
      <c r="G285" s="29">
        <v>19048</v>
      </c>
      <c r="H285" s="29">
        <v>16996</v>
      </c>
      <c r="I285" s="29">
        <v>7525</v>
      </c>
      <c r="J285" s="29">
        <v>3837</v>
      </c>
      <c r="K285" s="29">
        <v>1455</v>
      </c>
      <c r="L285" s="29">
        <v>704</v>
      </c>
      <c r="M285" s="29">
        <v>34</v>
      </c>
      <c r="N285" s="30">
        <v>65549</v>
      </c>
      <c r="O285" s="31">
        <v>344</v>
      </c>
      <c r="P285" s="66"/>
      <c r="Q285" s="29">
        <v>355</v>
      </c>
      <c r="R285" s="66"/>
      <c r="S285" s="29">
        <v>356</v>
      </c>
      <c r="T285" s="66"/>
      <c r="U285" s="29">
        <v>158</v>
      </c>
      <c r="V285" s="66"/>
      <c r="W285" s="29">
        <v>113</v>
      </c>
      <c r="X285" s="66"/>
      <c r="Y285" s="29">
        <v>65</v>
      </c>
      <c r="Z285" s="66"/>
      <c r="AA285" s="29">
        <v>23</v>
      </c>
      <c r="AB285" s="66"/>
      <c r="AC285" s="29">
        <v>1</v>
      </c>
      <c r="AD285" s="66"/>
      <c r="AE285" s="30">
        <v>1415</v>
      </c>
      <c r="AF285" s="79">
        <f t="shared" si="8"/>
        <v>2.1586904453157179E-2</v>
      </c>
      <c r="AG285" s="32">
        <f t="shared" si="9"/>
        <v>5</v>
      </c>
      <c r="AH285" s="33"/>
      <c r="AI285" s="33"/>
      <c r="AJ285" s="33"/>
      <c r="AK285" s="33"/>
      <c r="AL285" s="33"/>
      <c r="AM285" s="33"/>
      <c r="AN285" s="33"/>
      <c r="AO285" s="34"/>
      <c r="AP285" s="34"/>
      <c r="AQ285" s="34"/>
      <c r="AR285" s="34"/>
      <c r="AS285" s="34"/>
      <c r="AT285" s="34"/>
      <c r="AU285" s="34"/>
    </row>
    <row r="286" spans="1:47" x14ac:dyDescent="0.2">
      <c r="A286" s="25" t="s">
        <v>533</v>
      </c>
      <c r="B286" s="26" t="s">
        <v>18</v>
      </c>
      <c r="C286" s="27" t="s">
        <v>10</v>
      </c>
      <c r="D286" s="28" t="s">
        <v>534</v>
      </c>
      <c r="E286" s="28" t="str">
        <f>VLOOKUP(D286,Sheet2!A$1:B$353,2,FALSE)</f>
        <v>Major Urban</v>
      </c>
      <c r="F286" s="29">
        <v>826</v>
      </c>
      <c r="G286" s="29">
        <v>2001</v>
      </c>
      <c r="H286" s="29">
        <v>6294</v>
      </c>
      <c r="I286" s="29">
        <v>9641</v>
      </c>
      <c r="J286" s="29">
        <v>7289</v>
      </c>
      <c r="K286" s="29">
        <v>3983</v>
      </c>
      <c r="L286" s="29">
        <v>4965</v>
      </c>
      <c r="M286" s="29">
        <v>1406</v>
      </c>
      <c r="N286" s="30">
        <v>36405</v>
      </c>
      <c r="O286" s="31">
        <v>5</v>
      </c>
      <c r="P286" s="66"/>
      <c r="Q286" s="29">
        <v>17</v>
      </c>
      <c r="R286" s="66"/>
      <c r="S286" s="29">
        <v>30</v>
      </c>
      <c r="T286" s="66"/>
      <c r="U286" s="29">
        <v>31</v>
      </c>
      <c r="V286" s="66"/>
      <c r="W286" s="29">
        <v>38</v>
      </c>
      <c r="X286" s="66"/>
      <c r="Y286" s="29">
        <v>11</v>
      </c>
      <c r="Z286" s="66"/>
      <c r="AA286" s="29">
        <v>23</v>
      </c>
      <c r="AB286" s="66"/>
      <c r="AC286" s="29">
        <v>6</v>
      </c>
      <c r="AD286" s="66"/>
      <c r="AE286" s="30">
        <v>161</v>
      </c>
      <c r="AF286" s="79">
        <f t="shared" si="8"/>
        <v>4.4224694410108503E-3</v>
      </c>
      <c r="AG286" s="32">
        <f t="shared" si="9"/>
        <v>46</v>
      </c>
      <c r="AH286" s="33"/>
      <c r="AI286" s="33"/>
      <c r="AJ286" s="33"/>
      <c r="AK286" s="33"/>
      <c r="AL286" s="33"/>
      <c r="AM286" s="33"/>
      <c r="AN286" s="33"/>
      <c r="AO286" s="34"/>
      <c r="AP286" s="34"/>
      <c r="AQ286" s="34"/>
      <c r="AR286" s="34"/>
      <c r="AS286" s="34"/>
      <c r="AT286" s="34"/>
      <c r="AU286" s="34"/>
    </row>
    <row r="287" spans="1:47" x14ac:dyDescent="0.2">
      <c r="A287" s="25" t="s">
        <v>535</v>
      </c>
      <c r="B287" s="26" t="s">
        <v>54</v>
      </c>
      <c r="C287" s="27" t="s">
        <v>10</v>
      </c>
      <c r="D287" s="28" t="s">
        <v>686</v>
      </c>
      <c r="E287" s="28" t="str">
        <f>VLOOKUP(D287,Sheet2!A$1:B$353,2,FALSE)</f>
        <v>Other Urban</v>
      </c>
      <c r="F287" s="29">
        <v>7306</v>
      </c>
      <c r="G287" s="29">
        <v>12929</v>
      </c>
      <c r="H287" s="29">
        <v>26011</v>
      </c>
      <c r="I287" s="29">
        <v>11152</v>
      </c>
      <c r="J287" s="29">
        <v>4306</v>
      </c>
      <c r="K287" s="29">
        <v>2039</v>
      </c>
      <c r="L287" s="29">
        <v>770</v>
      </c>
      <c r="M287" s="29">
        <v>40</v>
      </c>
      <c r="N287" s="30">
        <v>64553</v>
      </c>
      <c r="O287" s="31">
        <v>39</v>
      </c>
      <c r="P287" s="66"/>
      <c r="Q287" s="29">
        <v>60</v>
      </c>
      <c r="R287" s="66"/>
      <c r="S287" s="29">
        <v>70</v>
      </c>
      <c r="T287" s="66"/>
      <c r="U287" s="29">
        <v>23</v>
      </c>
      <c r="V287" s="66"/>
      <c r="W287" s="29">
        <v>14</v>
      </c>
      <c r="X287" s="66"/>
      <c r="Y287" s="29">
        <v>16</v>
      </c>
      <c r="Z287" s="66"/>
      <c r="AA287" s="29">
        <v>3</v>
      </c>
      <c r="AB287" s="66"/>
      <c r="AC287" s="29">
        <v>1</v>
      </c>
      <c r="AD287" s="66"/>
      <c r="AE287" s="30">
        <v>226</v>
      </c>
      <c r="AF287" s="79">
        <f t="shared" si="8"/>
        <v>3.5009991789692191E-3</v>
      </c>
      <c r="AG287" s="32">
        <f t="shared" si="9"/>
        <v>38</v>
      </c>
      <c r="AH287" s="33"/>
      <c r="AI287" s="33"/>
      <c r="AJ287" s="33"/>
      <c r="AK287" s="33"/>
      <c r="AL287" s="33"/>
      <c r="AM287" s="33"/>
      <c r="AN287" s="33"/>
      <c r="AO287" s="34"/>
      <c r="AP287" s="34"/>
      <c r="AQ287" s="34"/>
      <c r="AR287" s="34"/>
      <c r="AS287" s="34"/>
      <c r="AT287" s="34"/>
      <c r="AU287" s="34"/>
    </row>
    <row r="288" spans="1:47" x14ac:dyDescent="0.2">
      <c r="A288" s="25" t="s">
        <v>536</v>
      </c>
      <c r="B288" s="26" t="s">
        <v>18</v>
      </c>
      <c r="C288" s="27" t="s">
        <v>19</v>
      </c>
      <c r="D288" s="28" t="s">
        <v>687</v>
      </c>
      <c r="E288" s="28" t="str">
        <f>VLOOKUP(D288,Sheet2!A$1:B$353,2,FALSE)</f>
        <v>Rural 50</v>
      </c>
      <c r="F288" s="29">
        <v>1705</v>
      </c>
      <c r="G288" s="29">
        <v>3802</v>
      </c>
      <c r="H288" s="29">
        <v>14290</v>
      </c>
      <c r="I288" s="29">
        <v>12668</v>
      </c>
      <c r="J288" s="29">
        <v>8336</v>
      </c>
      <c r="K288" s="29">
        <v>4751</v>
      </c>
      <c r="L288" s="29">
        <v>4278</v>
      </c>
      <c r="M288" s="29">
        <v>370</v>
      </c>
      <c r="N288" s="30">
        <v>50200</v>
      </c>
      <c r="O288" s="31">
        <v>37</v>
      </c>
      <c r="P288" s="66"/>
      <c r="Q288" s="29">
        <v>32</v>
      </c>
      <c r="R288" s="66"/>
      <c r="S288" s="29">
        <v>61</v>
      </c>
      <c r="T288" s="66"/>
      <c r="U288" s="29">
        <v>44</v>
      </c>
      <c r="V288" s="66"/>
      <c r="W288" s="29">
        <v>32</v>
      </c>
      <c r="X288" s="66"/>
      <c r="Y288" s="29">
        <v>25</v>
      </c>
      <c r="Z288" s="66"/>
      <c r="AA288" s="29">
        <v>33</v>
      </c>
      <c r="AB288" s="66"/>
      <c r="AC288" s="29">
        <v>9</v>
      </c>
      <c r="AD288" s="66"/>
      <c r="AE288" s="30">
        <v>273</v>
      </c>
      <c r="AF288" s="79">
        <f t="shared" si="8"/>
        <v>5.4382470119521912E-3</v>
      </c>
      <c r="AG288" s="32">
        <f t="shared" si="9"/>
        <v>35</v>
      </c>
      <c r="AH288" s="33"/>
      <c r="AI288" s="33"/>
      <c r="AJ288" s="33"/>
      <c r="AK288" s="33"/>
      <c r="AL288" s="33"/>
      <c r="AM288" s="33"/>
      <c r="AN288" s="33"/>
      <c r="AO288" s="34"/>
      <c r="AP288" s="34"/>
      <c r="AQ288" s="34"/>
      <c r="AR288" s="34"/>
      <c r="AS288" s="34"/>
      <c r="AT288" s="34"/>
      <c r="AU288" s="34"/>
    </row>
    <row r="289" spans="1:47" x14ac:dyDescent="0.2">
      <c r="A289" s="25" t="s">
        <v>537</v>
      </c>
      <c r="B289" s="26" t="s">
        <v>54</v>
      </c>
      <c r="C289" s="27" t="s">
        <v>55</v>
      </c>
      <c r="D289" s="28" t="s">
        <v>688</v>
      </c>
      <c r="E289" s="28" t="str">
        <f>VLOOKUP(D289,Sheet2!A$1:B$353,2,FALSE)</f>
        <v>Other Urban</v>
      </c>
      <c r="F289" s="29">
        <v>13263</v>
      </c>
      <c r="G289" s="29">
        <v>17060</v>
      </c>
      <c r="H289" s="29">
        <v>16340</v>
      </c>
      <c r="I289" s="29">
        <v>9805</v>
      </c>
      <c r="J289" s="29">
        <v>4972</v>
      </c>
      <c r="K289" s="29">
        <v>2283</v>
      </c>
      <c r="L289" s="29">
        <v>1212</v>
      </c>
      <c r="M289" s="29">
        <v>131</v>
      </c>
      <c r="N289" s="30">
        <v>65066</v>
      </c>
      <c r="O289" s="31">
        <v>209</v>
      </c>
      <c r="P289" s="66"/>
      <c r="Q289" s="29">
        <v>321</v>
      </c>
      <c r="R289" s="66"/>
      <c r="S289" s="29">
        <v>400</v>
      </c>
      <c r="T289" s="66"/>
      <c r="U289" s="29">
        <v>307</v>
      </c>
      <c r="V289" s="66"/>
      <c r="W289" s="29">
        <v>246</v>
      </c>
      <c r="X289" s="66"/>
      <c r="Y289" s="29">
        <v>93</v>
      </c>
      <c r="Z289" s="66"/>
      <c r="AA289" s="29">
        <v>64</v>
      </c>
      <c r="AB289" s="66"/>
      <c r="AC289" s="29">
        <v>14</v>
      </c>
      <c r="AD289" s="66"/>
      <c r="AE289" s="30">
        <v>1654</v>
      </c>
      <c r="AF289" s="79">
        <f t="shared" si="8"/>
        <v>2.5420342421541203E-2</v>
      </c>
      <c r="AG289" s="32">
        <f t="shared" si="9"/>
        <v>3</v>
      </c>
      <c r="AH289" s="33"/>
      <c r="AI289" s="33"/>
      <c r="AJ289" s="33"/>
      <c r="AK289" s="33"/>
      <c r="AL289" s="33"/>
      <c r="AM289" s="33"/>
      <c r="AN289" s="33"/>
      <c r="AO289" s="34"/>
      <c r="AP289" s="34"/>
      <c r="AQ289" s="34"/>
      <c r="AR289" s="34"/>
      <c r="AS289" s="34"/>
      <c r="AT289" s="34"/>
      <c r="AU289" s="34"/>
    </row>
    <row r="290" spans="1:47" x14ac:dyDescent="0.2">
      <c r="A290" s="25" t="s">
        <v>538</v>
      </c>
      <c r="B290" s="26" t="s">
        <v>18</v>
      </c>
      <c r="C290" s="27" t="s">
        <v>55</v>
      </c>
      <c r="D290" s="28" t="s">
        <v>539</v>
      </c>
      <c r="E290" s="28" t="str">
        <f>VLOOKUP(D290,Sheet2!A$1:B$353,2,FALSE)</f>
        <v>Rural 80</v>
      </c>
      <c r="F290" s="29">
        <v>7865</v>
      </c>
      <c r="G290" s="29">
        <v>6733</v>
      </c>
      <c r="H290" s="29">
        <v>6338</v>
      </c>
      <c r="I290" s="29">
        <v>5288</v>
      </c>
      <c r="J290" s="29">
        <v>3025</v>
      </c>
      <c r="K290" s="29">
        <v>1054</v>
      </c>
      <c r="L290" s="29">
        <v>370</v>
      </c>
      <c r="M290" s="29">
        <v>28</v>
      </c>
      <c r="N290" s="30">
        <v>30701</v>
      </c>
      <c r="O290" s="31">
        <v>326</v>
      </c>
      <c r="P290" s="66"/>
      <c r="Q290" s="29">
        <v>224</v>
      </c>
      <c r="R290" s="66"/>
      <c r="S290" s="29">
        <v>190</v>
      </c>
      <c r="T290" s="66"/>
      <c r="U290" s="29">
        <v>152</v>
      </c>
      <c r="V290" s="66"/>
      <c r="W290" s="29">
        <v>88</v>
      </c>
      <c r="X290" s="66"/>
      <c r="Y290" s="29">
        <v>36</v>
      </c>
      <c r="Z290" s="66"/>
      <c r="AA290" s="29">
        <v>13</v>
      </c>
      <c r="AB290" s="66"/>
      <c r="AC290" s="29">
        <v>2</v>
      </c>
      <c r="AD290" s="66"/>
      <c r="AE290" s="30">
        <v>1031</v>
      </c>
      <c r="AF290" s="79">
        <f t="shared" si="8"/>
        <v>3.3581968014071206E-2</v>
      </c>
      <c r="AG290" s="32">
        <f t="shared" si="9"/>
        <v>15</v>
      </c>
      <c r="AH290" s="33"/>
      <c r="AI290" s="33"/>
      <c r="AJ290" s="33"/>
      <c r="AK290" s="33"/>
      <c r="AL290" s="33"/>
      <c r="AM290" s="33"/>
      <c r="AN290" s="33"/>
      <c r="AO290" s="34"/>
      <c r="AP290" s="34"/>
      <c r="AQ290" s="34"/>
      <c r="AR290" s="34"/>
      <c r="AS290" s="34"/>
      <c r="AT290" s="34"/>
      <c r="AU290" s="34"/>
    </row>
    <row r="291" spans="1:47" x14ac:dyDescent="0.2">
      <c r="A291" s="25" t="s">
        <v>540</v>
      </c>
      <c r="B291" s="26" t="s">
        <v>107</v>
      </c>
      <c r="C291" s="27" t="s">
        <v>39</v>
      </c>
      <c r="D291" s="28" t="s">
        <v>541</v>
      </c>
      <c r="E291" s="28" t="str">
        <f>VLOOKUP(D291,Sheet2!A$1:B$353,2,FALSE)</f>
        <v>Major Urban</v>
      </c>
      <c r="F291" s="29">
        <v>2315</v>
      </c>
      <c r="G291" s="29">
        <v>25295</v>
      </c>
      <c r="H291" s="29">
        <v>35089</v>
      </c>
      <c r="I291" s="29">
        <v>22444</v>
      </c>
      <c r="J291" s="29">
        <v>16800</v>
      </c>
      <c r="K291" s="29">
        <v>7832</v>
      </c>
      <c r="L291" s="29">
        <v>3075</v>
      </c>
      <c r="M291" s="29">
        <v>450</v>
      </c>
      <c r="N291" s="30">
        <v>113300</v>
      </c>
      <c r="O291" s="31">
        <v>244</v>
      </c>
      <c r="P291" s="66"/>
      <c r="Q291" s="29">
        <v>400</v>
      </c>
      <c r="R291" s="66"/>
      <c r="S291" s="29">
        <v>1047</v>
      </c>
      <c r="T291" s="66"/>
      <c r="U291" s="29">
        <v>1120</v>
      </c>
      <c r="V291" s="66"/>
      <c r="W291" s="29">
        <v>1082</v>
      </c>
      <c r="X291" s="66"/>
      <c r="Y291" s="29">
        <v>698</v>
      </c>
      <c r="Z291" s="66"/>
      <c r="AA291" s="29">
        <v>372</v>
      </c>
      <c r="AB291" s="66"/>
      <c r="AC291" s="29">
        <v>62</v>
      </c>
      <c r="AD291" s="66"/>
      <c r="AE291" s="30">
        <v>5025</v>
      </c>
      <c r="AF291" s="79">
        <f t="shared" si="8"/>
        <v>4.4351279788172993E-2</v>
      </c>
      <c r="AG291" s="32">
        <f t="shared" si="9"/>
        <v>5</v>
      </c>
      <c r="AH291" s="33"/>
      <c r="AI291" s="33"/>
      <c r="AJ291" s="33"/>
      <c r="AK291" s="33"/>
      <c r="AL291" s="33"/>
      <c r="AM291" s="33"/>
      <c r="AN291" s="33"/>
      <c r="AO291" s="34"/>
      <c r="AP291" s="34"/>
      <c r="AQ291" s="34"/>
      <c r="AR291" s="34"/>
      <c r="AS291" s="34"/>
      <c r="AT291" s="34"/>
      <c r="AU291" s="34"/>
    </row>
    <row r="292" spans="1:47" x14ac:dyDescent="0.2">
      <c r="A292" s="25" t="s">
        <v>542</v>
      </c>
      <c r="B292" s="26" t="s">
        <v>43</v>
      </c>
      <c r="C292" s="27" t="s">
        <v>22</v>
      </c>
      <c r="D292" s="28" t="s">
        <v>543</v>
      </c>
      <c r="E292" s="28" t="str">
        <f>VLOOKUP(D292,Sheet2!A$1:B$353,2,FALSE)</f>
        <v>Major Urban</v>
      </c>
      <c r="F292" s="29">
        <v>18567</v>
      </c>
      <c r="G292" s="29">
        <v>20773</v>
      </c>
      <c r="H292" s="29">
        <v>26032</v>
      </c>
      <c r="I292" s="29">
        <v>14504</v>
      </c>
      <c r="J292" s="29">
        <v>7585</v>
      </c>
      <c r="K292" s="29">
        <v>4386</v>
      </c>
      <c r="L292" s="29">
        <v>4114</v>
      </c>
      <c r="M292" s="29">
        <v>956</v>
      </c>
      <c r="N292" s="30">
        <v>96917</v>
      </c>
      <c r="O292" s="31">
        <v>119</v>
      </c>
      <c r="P292" s="66"/>
      <c r="Q292" s="29">
        <v>147</v>
      </c>
      <c r="R292" s="66"/>
      <c r="S292" s="29">
        <v>136</v>
      </c>
      <c r="T292" s="66"/>
      <c r="U292" s="29">
        <v>100</v>
      </c>
      <c r="V292" s="66"/>
      <c r="W292" s="29">
        <v>31</v>
      </c>
      <c r="X292" s="66"/>
      <c r="Y292" s="29">
        <v>37</v>
      </c>
      <c r="Z292" s="66"/>
      <c r="AA292" s="29">
        <v>24</v>
      </c>
      <c r="AB292" s="66"/>
      <c r="AC292" s="29">
        <v>8</v>
      </c>
      <c r="AD292" s="66"/>
      <c r="AE292" s="30">
        <v>602</v>
      </c>
      <c r="AF292" s="79">
        <f t="shared" si="8"/>
        <v>6.2115005623368446E-3</v>
      </c>
      <c r="AG292" s="32">
        <f t="shared" si="9"/>
        <v>34</v>
      </c>
      <c r="AH292" s="33"/>
      <c r="AI292" s="33"/>
      <c r="AJ292" s="33"/>
      <c r="AK292" s="33"/>
      <c r="AL292" s="33"/>
      <c r="AM292" s="33"/>
      <c r="AN292" s="33"/>
      <c r="AO292" s="34"/>
      <c r="AP292" s="34"/>
      <c r="AQ292" s="34"/>
      <c r="AR292" s="34"/>
      <c r="AS292" s="34"/>
      <c r="AT292" s="34"/>
      <c r="AU292" s="34"/>
    </row>
    <row r="293" spans="1:47" x14ac:dyDescent="0.2">
      <c r="A293" s="25" t="s">
        <v>544</v>
      </c>
      <c r="B293" s="26" t="s">
        <v>18</v>
      </c>
      <c r="C293" s="27" t="s">
        <v>19</v>
      </c>
      <c r="D293" s="28" t="s">
        <v>545</v>
      </c>
      <c r="E293" s="28" t="str">
        <f>VLOOKUP(D293,Sheet2!A$1:B$353,2,FALSE)</f>
        <v>Significant Rural</v>
      </c>
      <c r="F293" s="29">
        <v>3496</v>
      </c>
      <c r="G293" s="29">
        <v>5226</v>
      </c>
      <c r="H293" s="29">
        <v>13269</v>
      </c>
      <c r="I293" s="29">
        <v>9670</v>
      </c>
      <c r="J293" s="29">
        <v>6401</v>
      </c>
      <c r="K293" s="29">
        <v>4445</v>
      </c>
      <c r="L293" s="29">
        <v>4960</v>
      </c>
      <c r="M293" s="29">
        <v>473</v>
      </c>
      <c r="N293" s="30">
        <v>47940</v>
      </c>
      <c r="O293" s="31">
        <v>43</v>
      </c>
      <c r="P293" s="66"/>
      <c r="Q293" s="29">
        <v>60</v>
      </c>
      <c r="R293" s="66"/>
      <c r="S293" s="29">
        <v>96</v>
      </c>
      <c r="T293" s="66"/>
      <c r="U293" s="29">
        <v>76</v>
      </c>
      <c r="V293" s="66"/>
      <c r="W293" s="29">
        <v>54</v>
      </c>
      <c r="X293" s="66"/>
      <c r="Y293" s="29">
        <v>31</v>
      </c>
      <c r="Z293" s="66"/>
      <c r="AA293" s="29">
        <v>45</v>
      </c>
      <c r="AB293" s="66"/>
      <c r="AC293" s="29">
        <v>15</v>
      </c>
      <c r="AD293" s="66"/>
      <c r="AE293" s="30">
        <v>420</v>
      </c>
      <c r="AF293" s="79">
        <f t="shared" si="8"/>
        <v>8.7609511889862324E-3</v>
      </c>
      <c r="AG293" s="32">
        <f t="shared" si="9"/>
        <v>15</v>
      </c>
      <c r="AH293" s="33"/>
      <c r="AI293" s="33"/>
      <c r="AJ293" s="33"/>
      <c r="AK293" s="33"/>
      <c r="AL293" s="33"/>
      <c r="AM293" s="33"/>
      <c r="AN293" s="33"/>
      <c r="AO293" s="34"/>
      <c r="AP293" s="34"/>
      <c r="AQ293" s="34"/>
      <c r="AR293" s="34"/>
      <c r="AS293" s="34"/>
      <c r="AT293" s="34"/>
      <c r="AU293" s="34"/>
    </row>
    <row r="294" spans="1:47" x14ac:dyDescent="0.2">
      <c r="A294" s="25" t="s">
        <v>546</v>
      </c>
      <c r="B294" s="26" t="s">
        <v>18</v>
      </c>
      <c r="C294" s="27" t="s">
        <v>10</v>
      </c>
      <c r="D294" s="28" t="s">
        <v>547</v>
      </c>
      <c r="E294" s="28" t="str">
        <f>VLOOKUP(D294,Sheet2!A$1:B$353,2,FALSE)</f>
        <v>Rural 80</v>
      </c>
      <c r="F294" s="29">
        <v>1092</v>
      </c>
      <c r="G294" s="29">
        <v>3699</v>
      </c>
      <c r="H294" s="29">
        <v>7821</v>
      </c>
      <c r="I294" s="29">
        <v>6453</v>
      </c>
      <c r="J294" s="29">
        <v>5791</v>
      </c>
      <c r="K294" s="29">
        <v>4083</v>
      </c>
      <c r="L294" s="29">
        <v>3982</v>
      </c>
      <c r="M294" s="29">
        <v>414</v>
      </c>
      <c r="N294" s="30">
        <v>33335</v>
      </c>
      <c r="O294" s="31">
        <v>14</v>
      </c>
      <c r="P294" s="66"/>
      <c r="Q294" s="29">
        <v>24</v>
      </c>
      <c r="R294" s="66"/>
      <c r="S294" s="29">
        <v>34</v>
      </c>
      <c r="T294" s="66"/>
      <c r="U294" s="29">
        <v>36</v>
      </c>
      <c r="V294" s="66"/>
      <c r="W294" s="29">
        <v>22</v>
      </c>
      <c r="X294" s="66"/>
      <c r="Y294" s="29">
        <v>28</v>
      </c>
      <c r="Z294" s="66"/>
      <c r="AA294" s="29">
        <v>25</v>
      </c>
      <c r="AB294" s="66"/>
      <c r="AC294" s="29">
        <v>6</v>
      </c>
      <c r="AD294" s="66"/>
      <c r="AE294" s="30">
        <v>189</v>
      </c>
      <c r="AF294" s="79">
        <f t="shared" si="8"/>
        <v>5.6697165141742917E-3</v>
      </c>
      <c r="AG294" s="32">
        <f t="shared" si="9"/>
        <v>44</v>
      </c>
      <c r="AH294" s="33"/>
      <c r="AI294" s="33"/>
      <c r="AJ294" s="33"/>
      <c r="AK294" s="33"/>
      <c r="AL294" s="33"/>
      <c r="AM294" s="33"/>
      <c r="AN294" s="33"/>
      <c r="AO294" s="34"/>
      <c r="AP294" s="34"/>
      <c r="AQ294" s="34"/>
      <c r="AR294" s="34"/>
      <c r="AS294" s="34"/>
      <c r="AT294" s="34"/>
      <c r="AU294" s="34"/>
    </row>
    <row r="295" spans="1:47" x14ac:dyDescent="0.2">
      <c r="A295" s="25" t="s">
        <v>548</v>
      </c>
      <c r="B295" s="26" t="s">
        <v>18</v>
      </c>
      <c r="C295" s="27" t="s">
        <v>19</v>
      </c>
      <c r="D295" s="28" t="s">
        <v>549</v>
      </c>
      <c r="E295" s="28" t="str">
        <f>VLOOKUP(D295,Sheet2!A$1:B$353,2,FALSE)</f>
        <v>Rural 50</v>
      </c>
      <c r="F295" s="29">
        <v>1524</v>
      </c>
      <c r="G295" s="29">
        <v>5350</v>
      </c>
      <c r="H295" s="29">
        <v>15335</v>
      </c>
      <c r="I295" s="29">
        <v>11496</v>
      </c>
      <c r="J295" s="29">
        <v>8703</v>
      </c>
      <c r="K295" s="29">
        <v>4830</v>
      </c>
      <c r="L295" s="29">
        <v>3817</v>
      </c>
      <c r="M295" s="29">
        <v>410</v>
      </c>
      <c r="N295" s="30">
        <v>51465</v>
      </c>
      <c r="O295" s="31">
        <v>36</v>
      </c>
      <c r="P295" s="66"/>
      <c r="Q295" s="29">
        <v>41</v>
      </c>
      <c r="R295" s="66"/>
      <c r="S295" s="29">
        <v>65</v>
      </c>
      <c r="T295" s="66"/>
      <c r="U295" s="29">
        <v>59</v>
      </c>
      <c r="V295" s="66"/>
      <c r="W295" s="29">
        <v>46</v>
      </c>
      <c r="X295" s="66"/>
      <c r="Y295" s="29">
        <v>31</v>
      </c>
      <c r="Z295" s="66"/>
      <c r="AA295" s="29">
        <v>40</v>
      </c>
      <c r="AB295" s="66"/>
      <c r="AC295" s="29">
        <v>16</v>
      </c>
      <c r="AD295" s="66"/>
      <c r="AE295" s="30">
        <v>334</v>
      </c>
      <c r="AF295" s="79">
        <f t="shared" si="8"/>
        <v>6.4898474691537939E-3</v>
      </c>
      <c r="AG295" s="32">
        <f t="shared" si="9"/>
        <v>26</v>
      </c>
      <c r="AH295" s="33"/>
      <c r="AI295" s="33"/>
      <c r="AJ295" s="33"/>
      <c r="AK295" s="33"/>
      <c r="AL295" s="33"/>
      <c r="AM295" s="33"/>
      <c r="AN295" s="33"/>
      <c r="AO295" s="34"/>
      <c r="AP295" s="34"/>
      <c r="AQ295" s="34"/>
      <c r="AR295" s="34"/>
      <c r="AS295" s="34"/>
      <c r="AT295" s="34"/>
      <c r="AU295" s="34"/>
    </row>
    <row r="296" spans="1:47" x14ac:dyDescent="0.2">
      <c r="A296" s="25" t="s">
        <v>550</v>
      </c>
      <c r="B296" s="26" t="s">
        <v>43</v>
      </c>
      <c r="C296" s="27" t="s">
        <v>44</v>
      </c>
      <c r="D296" s="28" t="s">
        <v>551</v>
      </c>
      <c r="E296" s="28" t="str">
        <f>VLOOKUP(D296,Sheet2!A$1:B$353,2,FALSE)</f>
        <v>Significant Rural</v>
      </c>
      <c r="F296" s="29">
        <v>77486</v>
      </c>
      <c r="G296" s="29">
        <v>27231</v>
      </c>
      <c r="H296" s="29">
        <v>20652</v>
      </c>
      <c r="I296" s="29">
        <v>12850</v>
      </c>
      <c r="J296" s="29">
        <v>6400</v>
      </c>
      <c r="K296" s="29">
        <v>2129</v>
      </c>
      <c r="L296" s="29">
        <v>1036</v>
      </c>
      <c r="M296" s="29">
        <v>77</v>
      </c>
      <c r="N296" s="30">
        <v>147861</v>
      </c>
      <c r="O296" s="31">
        <v>265</v>
      </c>
      <c r="P296" s="66"/>
      <c r="Q296" s="29">
        <v>99</v>
      </c>
      <c r="R296" s="66"/>
      <c r="S296" s="29">
        <v>65</v>
      </c>
      <c r="T296" s="66"/>
      <c r="U296" s="29">
        <v>42</v>
      </c>
      <c r="V296" s="66"/>
      <c r="W296" s="29">
        <v>22</v>
      </c>
      <c r="X296" s="66"/>
      <c r="Y296" s="29">
        <v>7</v>
      </c>
      <c r="Z296" s="66"/>
      <c r="AA296" s="29">
        <v>4</v>
      </c>
      <c r="AB296" s="66"/>
      <c r="AC296" s="29">
        <v>1</v>
      </c>
      <c r="AD296" s="66"/>
      <c r="AE296" s="30">
        <v>505</v>
      </c>
      <c r="AF296" s="79">
        <f t="shared" si="8"/>
        <v>3.4153698405935302E-3</v>
      </c>
      <c r="AG296" s="32">
        <f t="shared" si="9"/>
        <v>41</v>
      </c>
      <c r="AH296" s="33"/>
      <c r="AI296" s="33"/>
      <c r="AJ296" s="33"/>
      <c r="AK296" s="33"/>
      <c r="AL296" s="33"/>
      <c r="AM296" s="33"/>
      <c r="AN296" s="33"/>
      <c r="AO296" s="34"/>
      <c r="AP296" s="34"/>
      <c r="AQ296" s="34"/>
      <c r="AR296" s="34"/>
      <c r="AS296" s="34"/>
      <c r="AT296" s="34"/>
      <c r="AU296" s="34"/>
    </row>
    <row r="297" spans="1:47" x14ac:dyDescent="0.2">
      <c r="A297" s="25" t="s">
        <v>552</v>
      </c>
      <c r="B297" s="26" t="s">
        <v>43</v>
      </c>
      <c r="C297" s="27" t="s">
        <v>60</v>
      </c>
      <c r="D297" s="28" t="s">
        <v>553</v>
      </c>
      <c r="E297" s="28" t="str">
        <f>VLOOKUP(D297,Sheet2!A$1:B$353,2,FALSE)</f>
        <v>Major Urban</v>
      </c>
      <c r="F297" s="29">
        <v>50026</v>
      </c>
      <c r="G297" s="29">
        <v>25519</v>
      </c>
      <c r="H297" s="29">
        <v>17343</v>
      </c>
      <c r="I297" s="29">
        <v>9891</v>
      </c>
      <c r="J297" s="29">
        <v>5432</v>
      </c>
      <c r="K297" s="29">
        <v>2318</v>
      </c>
      <c r="L297" s="29">
        <v>727</v>
      </c>
      <c r="M297" s="29">
        <v>53</v>
      </c>
      <c r="N297" s="30">
        <v>111309</v>
      </c>
      <c r="O297" s="31">
        <v>148</v>
      </c>
      <c r="P297" s="66"/>
      <c r="Q297" s="29">
        <v>30</v>
      </c>
      <c r="R297" s="66"/>
      <c r="S297" s="29">
        <v>26</v>
      </c>
      <c r="T297" s="66"/>
      <c r="U297" s="29">
        <v>20</v>
      </c>
      <c r="V297" s="66"/>
      <c r="W297" s="29">
        <v>9</v>
      </c>
      <c r="X297" s="66"/>
      <c r="Y297" s="29">
        <v>4</v>
      </c>
      <c r="Z297" s="66"/>
      <c r="AA297" s="29">
        <v>2</v>
      </c>
      <c r="AB297" s="66"/>
      <c r="AC297" s="29">
        <v>0</v>
      </c>
      <c r="AD297" s="66"/>
      <c r="AE297" s="30">
        <v>239</v>
      </c>
      <c r="AF297" s="79">
        <f t="shared" si="8"/>
        <v>2.1471758797581507E-3</v>
      </c>
      <c r="AG297" s="32">
        <f t="shared" si="9"/>
        <v>59</v>
      </c>
      <c r="AH297" s="33"/>
      <c r="AI297" s="33"/>
      <c r="AJ297" s="33"/>
      <c r="AK297" s="33"/>
      <c r="AL297" s="33"/>
      <c r="AM297" s="33"/>
      <c r="AN297" s="33"/>
      <c r="AO297" s="34"/>
      <c r="AP297" s="34"/>
      <c r="AQ297" s="34"/>
      <c r="AR297" s="34"/>
      <c r="AS297" s="34"/>
      <c r="AT297" s="34"/>
      <c r="AU297" s="34"/>
    </row>
    <row r="298" spans="1:47" x14ac:dyDescent="0.2">
      <c r="A298" s="25" t="s">
        <v>554</v>
      </c>
      <c r="B298" s="26" t="s">
        <v>38</v>
      </c>
      <c r="C298" s="27" t="s">
        <v>39</v>
      </c>
      <c r="D298" s="28" t="s">
        <v>555</v>
      </c>
      <c r="E298" s="28" t="str">
        <f>VLOOKUP(D298,Sheet2!A$1:B$353,2,FALSE)</f>
        <v>Major Urban</v>
      </c>
      <c r="F298" s="29">
        <v>3802</v>
      </c>
      <c r="G298" s="29">
        <v>28975</v>
      </c>
      <c r="H298" s="29">
        <v>33942</v>
      </c>
      <c r="I298" s="29">
        <v>22339</v>
      </c>
      <c r="J298" s="29">
        <v>8111</v>
      </c>
      <c r="K298" s="29">
        <v>1777</v>
      </c>
      <c r="L298" s="29">
        <v>424</v>
      </c>
      <c r="M298" s="29">
        <v>32</v>
      </c>
      <c r="N298" s="30">
        <v>99402</v>
      </c>
      <c r="O298" s="31">
        <v>87</v>
      </c>
      <c r="P298" s="66"/>
      <c r="Q298" s="29">
        <v>368</v>
      </c>
      <c r="R298" s="66"/>
      <c r="S298" s="29">
        <v>285</v>
      </c>
      <c r="T298" s="66"/>
      <c r="U298" s="29">
        <v>95</v>
      </c>
      <c r="V298" s="66"/>
      <c r="W298" s="29">
        <v>22</v>
      </c>
      <c r="X298" s="66"/>
      <c r="Y298" s="29">
        <v>3</v>
      </c>
      <c r="Z298" s="66"/>
      <c r="AA298" s="29">
        <v>1</v>
      </c>
      <c r="AB298" s="66"/>
      <c r="AC298" s="29">
        <v>1</v>
      </c>
      <c r="AD298" s="66"/>
      <c r="AE298" s="30">
        <v>862</v>
      </c>
      <c r="AF298" s="79">
        <f t="shared" si="8"/>
        <v>8.6718577091004206E-3</v>
      </c>
      <c r="AG298" s="32">
        <f t="shared" si="9"/>
        <v>23</v>
      </c>
      <c r="AH298" s="33"/>
      <c r="AI298" s="33"/>
      <c r="AJ298" s="33"/>
      <c r="AK298" s="33"/>
      <c r="AL298" s="33"/>
      <c r="AM298" s="33"/>
      <c r="AN298" s="33"/>
      <c r="AO298" s="34"/>
      <c r="AP298" s="34"/>
      <c r="AQ298" s="34"/>
      <c r="AR298" s="34"/>
      <c r="AS298" s="34"/>
      <c r="AT298" s="34"/>
      <c r="AU298" s="34"/>
    </row>
    <row r="299" spans="1:47" x14ac:dyDescent="0.2">
      <c r="A299" s="25" t="s">
        <v>556</v>
      </c>
      <c r="B299" s="26" t="s">
        <v>107</v>
      </c>
      <c r="C299" s="27" t="s">
        <v>39</v>
      </c>
      <c r="D299" s="28" t="s">
        <v>557</v>
      </c>
      <c r="E299" s="28" t="str">
        <f>VLOOKUP(D299,Sheet2!A$1:B$353,2,FALSE)</f>
        <v>Major Urban</v>
      </c>
      <c r="F299" s="29">
        <v>6488</v>
      </c>
      <c r="G299" s="29">
        <v>12357</v>
      </c>
      <c r="H299" s="29">
        <v>35851</v>
      </c>
      <c r="I299" s="29">
        <v>31676</v>
      </c>
      <c r="J299" s="29">
        <v>20860</v>
      </c>
      <c r="K299" s="29">
        <v>14219</v>
      </c>
      <c r="L299" s="29">
        <v>12106</v>
      </c>
      <c r="M299" s="29">
        <v>2525</v>
      </c>
      <c r="N299" s="30">
        <v>136082</v>
      </c>
      <c r="O299" s="31">
        <v>42</v>
      </c>
      <c r="P299" s="66"/>
      <c r="Q299" s="29">
        <v>115</v>
      </c>
      <c r="R299" s="66"/>
      <c r="S299" s="29">
        <v>375</v>
      </c>
      <c r="T299" s="66"/>
      <c r="U299" s="29">
        <v>368</v>
      </c>
      <c r="V299" s="66"/>
      <c r="W299" s="29">
        <v>299</v>
      </c>
      <c r="X299" s="66"/>
      <c r="Y299" s="29">
        <v>210</v>
      </c>
      <c r="Z299" s="66"/>
      <c r="AA299" s="29">
        <v>150</v>
      </c>
      <c r="AB299" s="66"/>
      <c r="AC299" s="29">
        <v>70</v>
      </c>
      <c r="AD299" s="66"/>
      <c r="AE299" s="30">
        <v>1629</v>
      </c>
      <c r="AF299" s="79">
        <f t="shared" si="8"/>
        <v>1.1970723534339589E-2</v>
      </c>
      <c r="AG299" s="32">
        <f t="shared" si="9"/>
        <v>17</v>
      </c>
      <c r="AH299" s="33"/>
      <c r="AI299" s="33"/>
      <c r="AJ299" s="33"/>
      <c r="AK299" s="33"/>
      <c r="AL299" s="33"/>
      <c r="AM299" s="33"/>
      <c r="AN299" s="33"/>
      <c r="AO299" s="34"/>
      <c r="AP299" s="34"/>
      <c r="AQ299" s="34"/>
      <c r="AR299" s="34"/>
      <c r="AS299" s="34"/>
      <c r="AT299" s="34"/>
      <c r="AU299" s="34"/>
    </row>
    <row r="300" spans="1:47" x14ac:dyDescent="0.2">
      <c r="A300" s="25" t="s">
        <v>558</v>
      </c>
      <c r="B300" s="26" t="s">
        <v>54</v>
      </c>
      <c r="C300" s="27" t="s">
        <v>22</v>
      </c>
      <c r="D300" s="28" t="s">
        <v>689</v>
      </c>
      <c r="E300" s="28" t="str">
        <f>VLOOKUP(D300,Sheet2!A$1:B$353,2,FALSE)</f>
        <v>Other Urban</v>
      </c>
      <c r="F300" s="29">
        <v>26171</v>
      </c>
      <c r="G300" s="29">
        <v>19288</v>
      </c>
      <c r="H300" s="29">
        <v>18837</v>
      </c>
      <c r="I300" s="29">
        <v>11322</v>
      </c>
      <c r="J300" s="29">
        <v>6628</v>
      </c>
      <c r="K300" s="29">
        <v>4332</v>
      </c>
      <c r="L300" s="29">
        <v>2568</v>
      </c>
      <c r="M300" s="29">
        <v>195</v>
      </c>
      <c r="N300" s="30">
        <v>89341</v>
      </c>
      <c r="O300" s="31">
        <v>179</v>
      </c>
      <c r="P300" s="66"/>
      <c r="Q300" s="29">
        <v>189</v>
      </c>
      <c r="R300" s="66"/>
      <c r="S300" s="29">
        <v>96</v>
      </c>
      <c r="T300" s="66"/>
      <c r="U300" s="29">
        <v>66</v>
      </c>
      <c r="V300" s="66"/>
      <c r="W300" s="29">
        <v>28</v>
      </c>
      <c r="X300" s="66"/>
      <c r="Y300" s="29">
        <v>13</v>
      </c>
      <c r="Z300" s="66"/>
      <c r="AA300" s="29">
        <v>20</v>
      </c>
      <c r="AB300" s="66"/>
      <c r="AC300" s="29">
        <v>1</v>
      </c>
      <c r="AD300" s="66"/>
      <c r="AE300" s="30">
        <v>592</v>
      </c>
      <c r="AF300" s="79">
        <f t="shared" si="8"/>
        <v>6.6262969968995198E-3</v>
      </c>
      <c r="AG300" s="32">
        <f t="shared" si="9"/>
        <v>22</v>
      </c>
      <c r="AH300" s="33"/>
      <c r="AI300" s="33"/>
      <c r="AJ300" s="33"/>
      <c r="AK300" s="33"/>
      <c r="AL300" s="33"/>
      <c r="AM300" s="33"/>
      <c r="AN300" s="33"/>
      <c r="AO300" s="34"/>
      <c r="AP300" s="34"/>
      <c r="AQ300" s="34"/>
      <c r="AR300" s="34"/>
      <c r="AS300" s="34"/>
      <c r="AT300" s="34"/>
      <c r="AU300" s="34"/>
    </row>
    <row r="301" spans="1:47" x14ac:dyDescent="0.2">
      <c r="A301" s="25" t="s">
        <v>559</v>
      </c>
      <c r="B301" s="26" t="s">
        <v>18</v>
      </c>
      <c r="C301" s="27" t="s">
        <v>60</v>
      </c>
      <c r="D301" s="28" t="s">
        <v>560</v>
      </c>
      <c r="E301" s="28" t="str">
        <f>VLOOKUP(D301,Sheet2!A$1:B$353,2,FALSE)</f>
        <v>Significant Rural</v>
      </c>
      <c r="F301" s="29">
        <v>4704</v>
      </c>
      <c r="G301" s="29">
        <v>11311</v>
      </c>
      <c r="H301" s="29">
        <v>16367</v>
      </c>
      <c r="I301" s="29">
        <v>12211</v>
      </c>
      <c r="J301" s="29">
        <v>6921</v>
      </c>
      <c r="K301" s="29">
        <v>4747</v>
      </c>
      <c r="L301" s="29">
        <v>3807</v>
      </c>
      <c r="M301" s="29">
        <v>413</v>
      </c>
      <c r="N301" s="30">
        <v>60481</v>
      </c>
      <c r="O301" s="31">
        <v>112</v>
      </c>
      <c r="P301" s="66"/>
      <c r="Q301" s="29">
        <v>159</v>
      </c>
      <c r="R301" s="66"/>
      <c r="S301" s="29">
        <v>153</v>
      </c>
      <c r="T301" s="66"/>
      <c r="U301" s="29">
        <v>90</v>
      </c>
      <c r="V301" s="66"/>
      <c r="W301" s="29">
        <v>42</v>
      </c>
      <c r="X301" s="66"/>
      <c r="Y301" s="29">
        <v>21</v>
      </c>
      <c r="Z301" s="66"/>
      <c r="AA301" s="29">
        <v>16</v>
      </c>
      <c r="AB301" s="66"/>
      <c r="AC301" s="29">
        <v>8</v>
      </c>
      <c r="AD301" s="66"/>
      <c r="AE301" s="30">
        <v>601</v>
      </c>
      <c r="AF301" s="79">
        <f t="shared" si="8"/>
        <v>9.9370050098377995E-3</v>
      </c>
      <c r="AG301" s="32">
        <f t="shared" si="9"/>
        <v>10</v>
      </c>
      <c r="AH301" s="33"/>
      <c r="AI301" s="33"/>
      <c r="AJ301" s="33"/>
      <c r="AK301" s="33"/>
      <c r="AL301" s="33"/>
      <c r="AM301" s="33"/>
      <c r="AN301" s="33"/>
      <c r="AO301" s="34"/>
      <c r="AP301" s="34"/>
      <c r="AQ301" s="34"/>
      <c r="AR301" s="34"/>
      <c r="AS301" s="34"/>
      <c r="AT301" s="34"/>
      <c r="AU301" s="34"/>
    </row>
    <row r="302" spans="1:47" x14ac:dyDescent="0.2">
      <c r="A302" s="25" t="s">
        <v>561</v>
      </c>
      <c r="B302" s="26" t="s">
        <v>18</v>
      </c>
      <c r="C302" s="27" t="s">
        <v>10</v>
      </c>
      <c r="D302" s="28" t="s">
        <v>562</v>
      </c>
      <c r="E302" s="28" t="str">
        <f>VLOOKUP(D302,Sheet2!A$1:B$353,2,FALSE)</f>
        <v>Major Urban</v>
      </c>
      <c r="F302" s="29">
        <v>277</v>
      </c>
      <c r="G302" s="29">
        <v>3861</v>
      </c>
      <c r="H302" s="29">
        <v>13644</v>
      </c>
      <c r="I302" s="29">
        <v>12127</v>
      </c>
      <c r="J302" s="29">
        <v>3510</v>
      </c>
      <c r="K302" s="29">
        <v>2128</v>
      </c>
      <c r="L302" s="29">
        <v>1822</v>
      </c>
      <c r="M302" s="29">
        <v>80</v>
      </c>
      <c r="N302" s="30">
        <v>37449</v>
      </c>
      <c r="O302" s="31">
        <v>9</v>
      </c>
      <c r="P302" s="66"/>
      <c r="Q302" s="29">
        <v>57</v>
      </c>
      <c r="R302" s="66"/>
      <c r="S302" s="29">
        <v>107</v>
      </c>
      <c r="T302" s="66"/>
      <c r="U302" s="29">
        <v>60</v>
      </c>
      <c r="V302" s="66"/>
      <c r="W302" s="29">
        <v>13</v>
      </c>
      <c r="X302" s="66"/>
      <c r="Y302" s="29">
        <v>7</v>
      </c>
      <c r="Z302" s="66"/>
      <c r="AA302" s="29">
        <v>8</v>
      </c>
      <c r="AB302" s="66"/>
      <c r="AC302" s="29">
        <v>1</v>
      </c>
      <c r="AD302" s="66"/>
      <c r="AE302" s="30">
        <v>262</v>
      </c>
      <c r="AF302" s="79">
        <f t="shared" si="8"/>
        <v>6.9961814734705863E-3</v>
      </c>
      <c r="AG302" s="32">
        <f t="shared" si="9"/>
        <v>30</v>
      </c>
      <c r="AH302" s="33"/>
      <c r="AI302" s="33"/>
      <c r="AJ302" s="33"/>
      <c r="AK302" s="33"/>
      <c r="AL302" s="33"/>
      <c r="AM302" s="33"/>
      <c r="AN302" s="33"/>
      <c r="AO302" s="34"/>
      <c r="AP302" s="34"/>
      <c r="AQ302" s="34"/>
      <c r="AR302" s="34"/>
      <c r="AS302" s="34"/>
      <c r="AT302" s="34"/>
      <c r="AU302" s="34"/>
    </row>
    <row r="303" spans="1:47" x14ac:dyDescent="0.2">
      <c r="A303" s="25" t="s">
        <v>563</v>
      </c>
      <c r="B303" s="26" t="s">
        <v>18</v>
      </c>
      <c r="C303" s="27" t="s">
        <v>10</v>
      </c>
      <c r="D303" s="28" t="s">
        <v>564</v>
      </c>
      <c r="E303" s="28" t="str">
        <f>VLOOKUP(D303,Sheet2!A$1:B$353,2,FALSE)</f>
        <v>Significant Rural</v>
      </c>
      <c r="F303" s="29">
        <v>18646</v>
      </c>
      <c r="G303" s="29">
        <v>15210</v>
      </c>
      <c r="H303" s="29">
        <v>10395</v>
      </c>
      <c r="I303" s="29">
        <v>6337</v>
      </c>
      <c r="J303" s="29">
        <v>2940</v>
      </c>
      <c r="K303" s="29">
        <v>972</v>
      </c>
      <c r="L303" s="29">
        <v>573</v>
      </c>
      <c r="M303" s="29">
        <v>43</v>
      </c>
      <c r="N303" s="30">
        <v>55116</v>
      </c>
      <c r="O303" s="31">
        <v>412</v>
      </c>
      <c r="P303" s="66"/>
      <c r="Q303" s="29">
        <v>249</v>
      </c>
      <c r="R303" s="66"/>
      <c r="S303" s="29">
        <v>230</v>
      </c>
      <c r="T303" s="66"/>
      <c r="U303" s="29">
        <v>229</v>
      </c>
      <c r="V303" s="66"/>
      <c r="W303" s="29">
        <v>135</v>
      </c>
      <c r="X303" s="66"/>
      <c r="Y303" s="29">
        <v>56</v>
      </c>
      <c r="Z303" s="66"/>
      <c r="AA303" s="29">
        <v>43</v>
      </c>
      <c r="AB303" s="66"/>
      <c r="AC303" s="29">
        <v>6</v>
      </c>
      <c r="AD303" s="66"/>
      <c r="AE303" s="30">
        <v>1360</v>
      </c>
      <c r="AF303" s="79">
        <f t="shared" si="8"/>
        <v>2.4675230423107628E-2</v>
      </c>
      <c r="AG303" s="32">
        <f t="shared" si="9"/>
        <v>3</v>
      </c>
      <c r="AH303" s="33"/>
      <c r="AI303" s="33"/>
      <c r="AJ303" s="33"/>
      <c r="AK303" s="33"/>
      <c r="AL303" s="33"/>
      <c r="AM303" s="33"/>
      <c r="AN303" s="33"/>
      <c r="AO303" s="34"/>
      <c r="AP303" s="34"/>
      <c r="AQ303" s="34"/>
      <c r="AR303" s="34"/>
      <c r="AS303" s="34"/>
      <c r="AT303" s="34"/>
      <c r="AU303" s="34"/>
    </row>
    <row r="304" spans="1:47" x14ac:dyDescent="0.2">
      <c r="A304" s="25" t="s">
        <v>565</v>
      </c>
      <c r="B304" s="26" t="s">
        <v>18</v>
      </c>
      <c r="C304" s="27" t="s">
        <v>19</v>
      </c>
      <c r="D304" s="28" t="s">
        <v>566</v>
      </c>
      <c r="E304" s="28" t="str">
        <f>VLOOKUP(D304,Sheet2!A$1:B$353,2,FALSE)</f>
        <v>Rural 50</v>
      </c>
      <c r="F304" s="29">
        <v>892</v>
      </c>
      <c r="G304" s="29">
        <v>3190</v>
      </c>
      <c r="H304" s="29">
        <v>9397</v>
      </c>
      <c r="I304" s="29">
        <v>12137</v>
      </c>
      <c r="J304" s="29">
        <v>9197</v>
      </c>
      <c r="K304" s="29">
        <v>6659</v>
      </c>
      <c r="L304" s="29">
        <v>7949</v>
      </c>
      <c r="M304" s="29">
        <v>1919</v>
      </c>
      <c r="N304" s="30">
        <v>51340</v>
      </c>
      <c r="O304" s="31">
        <v>52</v>
      </c>
      <c r="P304" s="66"/>
      <c r="Q304" s="29">
        <v>19</v>
      </c>
      <c r="R304" s="66"/>
      <c r="S304" s="29">
        <v>65</v>
      </c>
      <c r="T304" s="66"/>
      <c r="U304" s="29">
        <v>77</v>
      </c>
      <c r="V304" s="66"/>
      <c r="W304" s="29">
        <v>65</v>
      </c>
      <c r="X304" s="66"/>
      <c r="Y304" s="29">
        <v>48</v>
      </c>
      <c r="Z304" s="66"/>
      <c r="AA304" s="29">
        <v>60</v>
      </c>
      <c r="AB304" s="66"/>
      <c r="AC304" s="29">
        <v>38</v>
      </c>
      <c r="AD304" s="66"/>
      <c r="AE304" s="30">
        <v>424</v>
      </c>
      <c r="AF304" s="79">
        <f t="shared" si="8"/>
        <v>8.2586677054927934E-3</v>
      </c>
      <c r="AG304" s="32">
        <f t="shared" si="9"/>
        <v>18</v>
      </c>
      <c r="AH304" s="33"/>
      <c r="AI304" s="33"/>
      <c r="AJ304" s="33"/>
      <c r="AK304" s="33"/>
      <c r="AL304" s="33"/>
      <c r="AM304" s="33"/>
      <c r="AN304" s="33"/>
      <c r="AO304" s="34"/>
      <c r="AP304" s="34"/>
      <c r="AQ304" s="34"/>
      <c r="AR304" s="34"/>
      <c r="AS304" s="34"/>
      <c r="AT304" s="34"/>
      <c r="AU304" s="34"/>
    </row>
    <row r="305" spans="1:47" x14ac:dyDescent="0.2">
      <c r="A305" s="25" t="s">
        <v>567</v>
      </c>
      <c r="B305" s="26" t="s">
        <v>18</v>
      </c>
      <c r="C305" s="27" t="s">
        <v>19</v>
      </c>
      <c r="D305" s="28" t="s">
        <v>568</v>
      </c>
      <c r="E305" s="28" t="str">
        <f>VLOOKUP(D305,Sheet2!A$1:B$353,2,FALSE)</f>
        <v>Rural 80</v>
      </c>
      <c r="F305" s="29">
        <v>4021</v>
      </c>
      <c r="G305" s="29">
        <v>7243</v>
      </c>
      <c r="H305" s="29">
        <v>16084</v>
      </c>
      <c r="I305" s="29">
        <v>13424</v>
      </c>
      <c r="J305" s="29">
        <v>10353</v>
      </c>
      <c r="K305" s="29">
        <v>7206</v>
      </c>
      <c r="L305" s="29">
        <v>6481</v>
      </c>
      <c r="M305" s="29">
        <v>853</v>
      </c>
      <c r="N305" s="30">
        <v>65665</v>
      </c>
      <c r="O305" s="31">
        <v>117</v>
      </c>
      <c r="P305" s="66"/>
      <c r="Q305" s="29">
        <v>98</v>
      </c>
      <c r="R305" s="66"/>
      <c r="S305" s="29">
        <v>118</v>
      </c>
      <c r="T305" s="66"/>
      <c r="U305" s="29">
        <v>169</v>
      </c>
      <c r="V305" s="66"/>
      <c r="W305" s="29">
        <v>108</v>
      </c>
      <c r="X305" s="66"/>
      <c r="Y305" s="29">
        <v>101</v>
      </c>
      <c r="Z305" s="66"/>
      <c r="AA305" s="29">
        <v>115</v>
      </c>
      <c r="AB305" s="66"/>
      <c r="AC305" s="29">
        <v>35</v>
      </c>
      <c r="AD305" s="66"/>
      <c r="AE305" s="30">
        <v>861</v>
      </c>
      <c r="AF305" s="79">
        <f t="shared" si="8"/>
        <v>1.3112007918982715E-2</v>
      </c>
      <c r="AG305" s="32">
        <f t="shared" si="9"/>
        <v>26</v>
      </c>
      <c r="AH305" s="33"/>
      <c r="AI305" s="33"/>
      <c r="AJ305" s="33"/>
      <c r="AK305" s="33"/>
      <c r="AL305" s="33"/>
      <c r="AM305" s="33"/>
      <c r="AN305" s="33"/>
      <c r="AO305" s="34"/>
      <c r="AP305" s="34"/>
      <c r="AQ305" s="34"/>
      <c r="AR305" s="34"/>
      <c r="AS305" s="34"/>
      <c r="AT305" s="34"/>
      <c r="AU305" s="34"/>
    </row>
    <row r="306" spans="1:47" x14ac:dyDescent="0.2">
      <c r="A306" s="25" t="s">
        <v>569</v>
      </c>
      <c r="B306" s="26" t="s">
        <v>18</v>
      </c>
      <c r="C306" s="27" t="s">
        <v>25</v>
      </c>
      <c r="D306" s="28" t="s">
        <v>570</v>
      </c>
      <c r="E306" s="28" t="str">
        <f>VLOOKUP(D306,Sheet2!A$1:B$353,2,FALSE)</f>
        <v>Significant Rural</v>
      </c>
      <c r="F306" s="29">
        <v>10422</v>
      </c>
      <c r="G306" s="29">
        <v>9534</v>
      </c>
      <c r="H306" s="29">
        <v>6619</v>
      </c>
      <c r="I306" s="29">
        <v>3555</v>
      </c>
      <c r="J306" s="29">
        <v>2079</v>
      </c>
      <c r="K306" s="29">
        <v>767</v>
      </c>
      <c r="L306" s="29">
        <v>432</v>
      </c>
      <c r="M306" s="29">
        <v>39</v>
      </c>
      <c r="N306" s="30">
        <v>33447</v>
      </c>
      <c r="O306" s="31">
        <v>21</v>
      </c>
      <c r="P306" s="66"/>
      <c r="Q306" s="29">
        <v>25</v>
      </c>
      <c r="R306" s="66"/>
      <c r="S306" s="29">
        <v>10</v>
      </c>
      <c r="T306" s="66"/>
      <c r="U306" s="29">
        <v>6</v>
      </c>
      <c r="V306" s="66"/>
      <c r="W306" s="29">
        <v>6</v>
      </c>
      <c r="X306" s="66"/>
      <c r="Y306" s="29">
        <v>1</v>
      </c>
      <c r="Z306" s="66"/>
      <c r="AA306" s="29">
        <v>2</v>
      </c>
      <c r="AB306" s="66"/>
      <c r="AC306" s="29">
        <v>0</v>
      </c>
      <c r="AD306" s="66"/>
      <c r="AE306" s="30">
        <v>71</v>
      </c>
      <c r="AF306" s="79">
        <f t="shared" si="8"/>
        <v>2.1227613836816454E-3</v>
      </c>
      <c r="AG306" s="32">
        <f t="shared" si="9"/>
        <v>51</v>
      </c>
      <c r="AH306" s="33"/>
      <c r="AI306" s="33"/>
      <c r="AJ306" s="33"/>
      <c r="AK306" s="33"/>
      <c r="AL306" s="33"/>
      <c r="AM306" s="33"/>
      <c r="AN306" s="33"/>
      <c r="AO306" s="34"/>
      <c r="AP306" s="34"/>
      <c r="AQ306" s="34"/>
      <c r="AR306" s="34"/>
      <c r="AS306" s="34"/>
      <c r="AT306" s="34"/>
      <c r="AU306" s="34"/>
    </row>
    <row r="307" spans="1:47" x14ac:dyDescent="0.2">
      <c r="A307" s="25" t="s">
        <v>571</v>
      </c>
      <c r="B307" s="26" t="s">
        <v>18</v>
      </c>
      <c r="C307" s="27" t="s">
        <v>10</v>
      </c>
      <c r="D307" s="28" t="s">
        <v>572</v>
      </c>
      <c r="E307" s="28" t="str">
        <f>VLOOKUP(D307,Sheet2!A$1:B$353,2,FALSE)</f>
        <v>Other Urban</v>
      </c>
      <c r="F307" s="29">
        <v>676</v>
      </c>
      <c r="G307" s="29">
        <v>4941</v>
      </c>
      <c r="H307" s="29">
        <v>15139</v>
      </c>
      <c r="I307" s="29">
        <v>11606</v>
      </c>
      <c r="J307" s="29">
        <v>5133</v>
      </c>
      <c r="K307" s="29">
        <v>4273</v>
      </c>
      <c r="L307" s="29">
        <v>3734</v>
      </c>
      <c r="M307" s="29">
        <v>620</v>
      </c>
      <c r="N307" s="30">
        <v>46122</v>
      </c>
      <c r="O307" s="31">
        <v>39</v>
      </c>
      <c r="P307" s="66"/>
      <c r="Q307" s="29">
        <v>96</v>
      </c>
      <c r="R307" s="66"/>
      <c r="S307" s="29">
        <v>240</v>
      </c>
      <c r="T307" s="66"/>
      <c r="U307" s="29">
        <v>106</v>
      </c>
      <c r="V307" s="66"/>
      <c r="W307" s="29">
        <v>73</v>
      </c>
      <c r="X307" s="66"/>
      <c r="Y307" s="29">
        <v>27</v>
      </c>
      <c r="Z307" s="66"/>
      <c r="AA307" s="29">
        <v>25</v>
      </c>
      <c r="AB307" s="66"/>
      <c r="AC307" s="29">
        <v>8</v>
      </c>
      <c r="AD307" s="66"/>
      <c r="AE307" s="30">
        <v>614</v>
      </c>
      <c r="AF307" s="79">
        <f t="shared" si="8"/>
        <v>1.3312518971423616E-2</v>
      </c>
      <c r="AG307" s="32">
        <f t="shared" si="9"/>
        <v>11</v>
      </c>
      <c r="AH307" s="33"/>
      <c r="AI307" s="33"/>
      <c r="AJ307" s="33"/>
      <c r="AK307" s="33"/>
      <c r="AL307" s="33"/>
      <c r="AM307" s="33"/>
      <c r="AN307" s="33"/>
      <c r="AO307" s="34"/>
      <c r="AP307" s="34"/>
      <c r="AQ307" s="34"/>
      <c r="AR307" s="34"/>
      <c r="AS307" s="34"/>
      <c r="AT307" s="34"/>
      <c r="AU307" s="34"/>
    </row>
    <row r="308" spans="1:47" x14ac:dyDescent="0.2">
      <c r="A308" s="25" t="s">
        <v>573</v>
      </c>
      <c r="B308" s="26" t="s">
        <v>54</v>
      </c>
      <c r="C308" s="27" t="s">
        <v>19</v>
      </c>
      <c r="D308" s="28" t="s">
        <v>690</v>
      </c>
      <c r="E308" s="28" t="str">
        <f>VLOOKUP(D308,Sheet2!A$1:B$353,2,FALSE)</f>
        <v>Significant Rural</v>
      </c>
      <c r="F308" s="29">
        <v>2372</v>
      </c>
      <c r="G308" s="29">
        <v>6246</v>
      </c>
      <c r="H308" s="29">
        <v>18619</v>
      </c>
      <c r="I308" s="29">
        <v>16732</v>
      </c>
      <c r="J308" s="29">
        <v>10087</v>
      </c>
      <c r="K308" s="29">
        <v>6430</v>
      </c>
      <c r="L308" s="29">
        <v>4242</v>
      </c>
      <c r="M308" s="29">
        <v>671</v>
      </c>
      <c r="N308" s="30">
        <v>65399</v>
      </c>
      <c r="O308" s="31">
        <v>39</v>
      </c>
      <c r="P308" s="66"/>
      <c r="Q308" s="29">
        <v>69</v>
      </c>
      <c r="R308" s="66"/>
      <c r="S308" s="29">
        <v>169</v>
      </c>
      <c r="T308" s="66"/>
      <c r="U308" s="29">
        <v>81</v>
      </c>
      <c r="V308" s="66"/>
      <c r="W308" s="29">
        <v>68</v>
      </c>
      <c r="X308" s="66"/>
      <c r="Y308" s="29">
        <v>59</v>
      </c>
      <c r="Z308" s="66"/>
      <c r="AA308" s="29">
        <v>56</v>
      </c>
      <c r="AB308" s="66"/>
      <c r="AC308" s="29">
        <v>37</v>
      </c>
      <c r="AD308" s="66"/>
      <c r="AE308" s="30">
        <v>578</v>
      </c>
      <c r="AF308" s="79">
        <f t="shared" si="8"/>
        <v>8.838055627761892E-3</v>
      </c>
      <c r="AG308" s="32">
        <f t="shared" si="9"/>
        <v>14</v>
      </c>
      <c r="AH308" s="33"/>
      <c r="AI308" s="33"/>
      <c r="AJ308" s="33"/>
      <c r="AK308" s="33"/>
      <c r="AL308" s="33"/>
      <c r="AM308" s="33"/>
      <c r="AN308" s="33"/>
      <c r="AO308" s="34"/>
      <c r="AP308" s="34"/>
      <c r="AQ308" s="34"/>
      <c r="AR308" s="34"/>
      <c r="AS308" s="34"/>
      <c r="AT308" s="34"/>
      <c r="AU308" s="34"/>
    </row>
    <row r="309" spans="1:47" x14ac:dyDescent="0.2">
      <c r="A309" s="25" t="s">
        <v>574</v>
      </c>
      <c r="B309" s="26" t="s">
        <v>18</v>
      </c>
      <c r="C309" s="27" t="s">
        <v>55</v>
      </c>
      <c r="D309" s="28" t="s">
        <v>575</v>
      </c>
      <c r="E309" s="28" t="str">
        <f>VLOOKUP(D309,Sheet2!A$1:B$353,2,FALSE)</f>
        <v>Rural 80</v>
      </c>
      <c r="F309" s="29">
        <v>3281</v>
      </c>
      <c r="G309" s="29">
        <v>6280</v>
      </c>
      <c r="H309" s="29">
        <v>5043</v>
      </c>
      <c r="I309" s="29">
        <v>4070</v>
      </c>
      <c r="J309" s="29">
        <v>3226</v>
      </c>
      <c r="K309" s="29">
        <v>1711</v>
      </c>
      <c r="L309" s="29">
        <v>1009</v>
      </c>
      <c r="M309" s="29">
        <v>84</v>
      </c>
      <c r="N309" s="30">
        <v>24704</v>
      </c>
      <c r="O309" s="31">
        <v>86</v>
      </c>
      <c r="P309" s="66"/>
      <c r="Q309" s="29">
        <v>130</v>
      </c>
      <c r="R309" s="66"/>
      <c r="S309" s="29">
        <v>117</v>
      </c>
      <c r="T309" s="66"/>
      <c r="U309" s="29">
        <v>80</v>
      </c>
      <c r="V309" s="66"/>
      <c r="W309" s="29">
        <v>58</v>
      </c>
      <c r="X309" s="66"/>
      <c r="Y309" s="29">
        <v>36</v>
      </c>
      <c r="Z309" s="66"/>
      <c r="AA309" s="29">
        <v>35</v>
      </c>
      <c r="AB309" s="66"/>
      <c r="AC309" s="29">
        <v>6</v>
      </c>
      <c r="AD309" s="66"/>
      <c r="AE309" s="30">
        <v>548</v>
      </c>
      <c r="AF309" s="79">
        <f t="shared" si="8"/>
        <v>2.2182642487046631E-2</v>
      </c>
      <c r="AG309" s="32">
        <f t="shared" si="9"/>
        <v>21</v>
      </c>
      <c r="AH309" s="33"/>
      <c r="AI309" s="33"/>
      <c r="AJ309" s="33"/>
      <c r="AK309" s="33"/>
      <c r="AL309" s="33"/>
      <c r="AM309" s="33"/>
      <c r="AN309" s="33"/>
      <c r="AO309" s="34"/>
      <c r="AP309" s="34"/>
      <c r="AQ309" s="34"/>
      <c r="AR309" s="34"/>
      <c r="AS309" s="34"/>
      <c r="AT309" s="34"/>
      <c r="AU309" s="34"/>
    </row>
    <row r="310" spans="1:47" x14ac:dyDescent="0.2">
      <c r="A310" s="25" t="s">
        <v>576</v>
      </c>
      <c r="B310" s="26" t="s">
        <v>18</v>
      </c>
      <c r="C310" s="27" t="s">
        <v>55</v>
      </c>
      <c r="D310" s="28" t="s">
        <v>577</v>
      </c>
      <c r="E310" s="28" t="str">
        <f>VLOOKUP(D310,Sheet2!A$1:B$353,2,FALSE)</f>
        <v>Rural 80</v>
      </c>
      <c r="F310" s="29">
        <v>5344</v>
      </c>
      <c r="G310" s="29">
        <v>8462</v>
      </c>
      <c r="H310" s="29">
        <v>11461</v>
      </c>
      <c r="I310" s="29">
        <v>9714</v>
      </c>
      <c r="J310" s="29">
        <v>7261</v>
      </c>
      <c r="K310" s="29">
        <v>4274</v>
      </c>
      <c r="L310" s="29">
        <v>2298</v>
      </c>
      <c r="M310" s="29">
        <v>267</v>
      </c>
      <c r="N310" s="30">
        <v>49081</v>
      </c>
      <c r="O310" s="31">
        <v>332</v>
      </c>
      <c r="P310" s="66"/>
      <c r="Q310" s="29">
        <v>348</v>
      </c>
      <c r="R310" s="66"/>
      <c r="S310" s="29">
        <v>600</v>
      </c>
      <c r="T310" s="66"/>
      <c r="U310" s="29">
        <v>540</v>
      </c>
      <c r="V310" s="66"/>
      <c r="W310" s="29">
        <v>381</v>
      </c>
      <c r="X310" s="66"/>
      <c r="Y310" s="29">
        <v>221</v>
      </c>
      <c r="Z310" s="66"/>
      <c r="AA310" s="29">
        <v>159</v>
      </c>
      <c r="AB310" s="66"/>
      <c r="AC310" s="29">
        <v>31</v>
      </c>
      <c r="AD310" s="66"/>
      <c r="AE310" s="30">
        <v>2612</v>
      </c>
      <c r="AF310" s="79">
        <f t="shared" si="8"/>
        <v>5.3218149589454165E-2</v>
      </c>
      <c r="AG310" s="32">
        <f t="shared" si="9"/>
        <v>10</v>
      </c>
      <c r="AH310" s="33"/>
      <c r="AI310" s="33"/>
      <c r="AJ310" s="33"/>
      <c r="AK310" s="33"/>
      <c r="AL310" s="33"/>
      <c r="AM310" s="33"/>
      <c r="AN310" s="33"/>
      <c r="AO310" s="34"/>
      <c r="AP310" s="34"/>
      <c r="AQ310" s="34"/>
      <c r="AR310" s="34"/>
      <c r="AS310" s="34"/>
      <c r="AT310" s="34"/>
      <c r="AU310" s="34"/>
    </row>
    <row r="311" spans="1:47" x14ac:dyDescent="0.2">
      <c r="A311" s="25" t="s">
        <v>578</v>
      </c>
      <c r="B311" s="26" t="s">
        <v>18</v>
      </c>
      <c r="C311" s="27" t="s">
        <v>22</v>
      </c>
      <c r="D311" s="28" t="s">
        <v>579</v>
      </c>
      <c r="E311" s="28" t="str">
        <f>VLOOKUP(D311,Sheet2!A$1:B$353,2,FALSE)</f>
        <v>Rural 50</v>
      </c>
      <c r="F311" s="29">
        <v>14374</v>
      </c>
      <c r="G311" s="29">
        <v>8625</v>
      </c>
      <c r="H311" s="29">
        <v>9413</v>
      </c>
      <c r="I311" s="29">
        <v>6769</v>
      </c>
      <c r="J311" s="29">
        <v>4621</v>
      </c>
      <c r="K311" s="29">
        <v>2386</v>
      </c>
      <c r="L311" s="29">
        <v>1529</v>
      </c>
      <c r="M311" s="29">
        <v>83</v>
      </c>
      <c r="N311" s="30">
        <v>47800</v>
      </c>
      <c r="O311" s="31">
        <v>4</v>
      </c>
      <c r="P311" s="66"/>
      <c r="Q311" s="29">
        <v>16</v>
      </c>
      <c r="R311" s="66"/>
      <c r="S311" s="29">
        <v>13</v>
      </c>
      <c r="T311" s="66"/>
      <c r="U311" s="29">
        <v>7</v>
      </c>
      <c r="V311" s="66"/>
      <c r="W311" s="29">
        <v>12</v>
      </c>
      <c r="X311" s="66"/>
      <c r="Y311" s="29">
        <v>6</v>
      </c>
      <c r="Z311" s="66"/>
      <c r="AA311" s="29">
        <v>6</v>
      </c>
      <c r="AB311" s="66"/>
      <c r="AC311" s="29">
        <v>1</v>
      </c>
      <c r="AD311" s="66"/>
      <c r="AE311" s="30">
        <v>65</v>
      </c>
      <c r="AF311" s="79">
        <f t="shared" si="8"/>
        <v>1.3598326359832635E-3</v>
      </c>
      <c r="AG311" s="32">
        <f t="shared" si="9"/>
        <v>48</v>
      </c>
      <c r="AH311" s="33"/>
      <c r="AI311" s="33"/>
      <c r="AJ311" s="33"/>
      <c r="AK311" s="33"/>
      <c r="AL311" s="33"/>
      <c r="AM311" s="33"/>
      <c r="AN311" s="33"/>
      <c r="AO311" s="34"/>
      <c r="AP311" s="34"/>
      <c r="AQ311" s="34"/>
      <c r="AR311" s="34"/>
      <c r="AS311" s="34"/>
      <c r="AT311" s="34"/>
      <c r="AU311" s="34"/>
    </row>
    <row r="312" spans="1:47" x14ac:dyDescent="0.2">
      <c r="A312" s="25" t="s">
        <v>580</v>
      </c>
      <c r="B312" s="26" t="s">
        <v>18</v>
      </c>
      <c r="C312" s="27" t="s">
        <v>25</v>
      </c>
      <c r="D312" s="28" t="s">
        <v>581</v>
      </c>
      <c r="E312" s="28" t="str">
        <f>VLOOKUP(D312,Sheet2!A$1:B$353,2,FALSE)</f>
        <v>Rural 80</v>
      </c>
      <c r="F312" s="29">
        <v>15381</v>
      </c>
      <c r="G312" s="29">
        <v>7703</v>
      </c>
      <c r="H312" s="29">
        <v>7333</v>
      </c>
      <c r="I312" s="29">
        <v>5508</v>
      </c>
      <c r="J312" s="29">
        <v>3289</v>
      </c>
      <c r="K312" s="29">
        <v>1359</v>
      </c>
      <c r="L312" s="29">
        <v>510</v>
      </c>
      <c r="M312" s="29">
        <v>62</v>
      </c>
      <c r="N312" s="30">
        <v>41145</v>
      </c>
      <c r="O312" s="31">
        <v>48</v>
      </c>
      <c r="P312" s="66"/>
      <c r="Q312" s="29">
        <v>24</v>
      </c>
      <c r="R312" s="66"/>
      <c r="S312" s="29">
        <v>29</v>
      </c>
      <c r="T312" s="66"/>
      <c r="U312" s="29">
        <v>26</v>
      </c>
      <c r="V312" s="66"/>
      <c r="W312" s="29">
        <v>7</v>
      </c>
      <c r="X312" s="66"/>
      <c r="Y312" s="29">
        <v>7</v>
      </c>
      <c r="Z312" s="66"/>
      <c r="AA312" s="29">
        <v>2</v>
      </c>
      <c r="AB312" s="66"/>
      <c r="AC312" s="29">
        <v>1</v>
      </c>
      <c r="AD312" s="66"/>
      <c r="AE312" s="30">
        <v>144</v>
      </c>
      <c r="AF312" s="79">
        <f t="shared" si="8"/>
        <v>3.4998177178271967E-3</v>
      </c>
      <c r="AG312" s="32">
        <f t="shared" si="9"/>
        <v>53</v>
      </c>
      <c r="AH312" s="33"/>
      <c r="AI312" s="33"/>
      <c r="AJ312" s="33"/>
      <c r="AK312" s="33"/>
      <c r="AL312" s="33"/>
      <c r="AM312" s="33"/>
      <c r="AN312" s="33"/>
      <c r="AO312" s="34"/>
      <c r="AP312" s="34"/>
      <c r="AQ312" s="34"/>
      <c r="AR312" s="34"/>
      <c r="AS312" s="34"/>
      <c r="AT312" s="34"/>
      <c r="AU312" s="34"/>
    </row>
    <row r="313" spans="1:47" x14ac:dyDescent="0.2">
      <c r="A313" s="25" t="s">
        <v>582</v>
      </c>
      <c r="B313" s="26" t="s">
        <v>18</v>
      </c>
      <c r="C313" s="27" t="s">
        <v>19</v>
      </c>
      <c r="D313" s="28" t="s">
        <v>583</v>
      </c>
      <c r="E313" s="28" t="str">
        <f>VLOOKUP(D313,Sheet2!A$1:B$353,2,FALSE)</f>
        <v>Rural 80</v>
      </c>
      <c r="F313" s="29">
        <v>1569</v>
      </c>
      <c r="G313" s="29">
        <v>5242</v>
      </c>
      <c r="H313" s="29">
        <v>15774</v>
      </c>
      <c r="I313" s="29">
        <v>10131</v>
      </c>
      <c r="J313" s="29">
        <v>6826</v>
      </c>
      <c r="K313" s="29">
        <v>3696</v>
      </c>
      <c r="L313" s="29">
        <v>2464</v>
      </c>
      <c r="M313" s="29">
        <v>339</v>
      </c>
      <c r="N313" s="30">
        <v>46041</v>
      </c>
      <c r="O313" s="31">
        <v>43</v>
      </c>
      <c r="P313" s="66"/>
      <c r="Q313" s="29">
        <v>58</v>
      </c>
      <c r="R313" s="66"/>
      <c r="S313" s="29">
        <v>116</v>
      </c>
      <c r="T313" s="66"/>
      <c r="U313" s="29">
        <v>153</v>
      </c>
      <c r="V313" s="66"/>
      <c r="W313" s="29">
        <v>132</v>
      </c>
      <c r="X313" s="66"/>
      <c r="Y313" s="29">
        <v>80</v>
      </c>
      <c r="Z313" s="66"/>
      <c r="AA313" s="29">
        <v>124</v>
      </c>
      <c r="AB313" s="66"/>
      <c r="AC313" s="29">
        <v>36</v>
      </c>
      <c r="AD313" s="66"/>
      <c r="AE313" s="30">
        <v>742</v>
      </c>
      <c r="AF313" s="79">
        <f t="shared" si="8"/>
        <v>1.6116070458938772E-2</v>
      </c>
      <c r="AG313" s="32">
        <f t="shared" si="9"/>
        <v>25</v>
      </c>
      <c r="AH313" s="33"/>
      <c r="AI313" s="33"/>
      <c r="AJ313" s="33"/>
      <c r="AK313" s="33"/>
      <c r="AL313" s="33"/>
      <c r="AM313" s="33"/>
      <c r="AN313" s="33"/>
      <c r="AO313" s="34"/>
      <c r="AP313" s="34"/>
      <c r="AQ313" s="34"/>
      <c r="AR313" s="34"/>
      <c r="AS313" s="34"/>
      <c r="AT313" s="34"/>
      <c r="AU313" s="34"/>
    </row>
    <row r="314" spans="1:47" x14ac:dyDescent="0.2">
      <c r="A314" s="25" t="s">
        <v>584</v>
      </c>
      <c r="B314" s="26" t="s">
        <v>18</v>
      </c>
      <c r="C314" s="27" t="s">
        <v>55</v>
      </c>
      <c r="D314" s="28" t="s">
        <v>585</v>
      </c>
      <c r="E314" s="28" t="str">
        <f>VLOOKUP(D314,Sheet2!A$1:B$353,2,FALSE)</f>
        <v>Rural 80</v>
      </c>
      <c r="F314" s="29">
        <v>2784</v>
      </c>
      <c r="G314" s="29">
        <v>3874</v>
      </c>
      <c r="H314" s="29">
        <v>3715</v>
      </c>
      <c r="I314" s="29">
        <v>3360</v>
      </c>
      <c r="J314" s="29">
        <v>1824</v>
      </c>
      <c r="K314" s="29">
        <v>1281</v>
      </c>
      <c r="L314" s="29">
        <v>678</v>
      </c>
      <c r="M314" s="29">
        <v>47</v>
      </c>
      <c r="N314" s="30">
        <v>17563</v>
      </c>
      <c r="O314" s="31">
        <v>312</v>
      </c>
      <c r="P314" s="66"/>
      <c r="Q314" s="29">
        <v>163</v>
      </c>
      <c r="R314" s="66"/>
      <c r="S314" s="29">
        <v>189</v>
      </c>
      <c r="T314" s="66"/>
      <c r="U314" s="29">
        <v>199</v>
      </c>
      <c r="V314" s="66"/>
      <c r="W314" s="29">
        <v>73</v>
      </c>
      <c r="X314" s="66"/>
      <c r="Y314" s="29">
        <v>66</v>
      </c>
      <c r="Z314" s="66"/>
      <c r="AA314" s="29">
        <v>51</v>
      </c>
      <c r="AB314" s="66"/>
      <c r="AC314" s="29">
        <v>9</v>
      </c>
      <c r="AD314" s="66"/>
      <c r="AE314" s="30">
        <v>1062</v>
      </c>
      <c r="AF314" s="79">
        <f t="shared" si="8"/>
        <v>6.0468029379946477E-2</v>
      </c>
      <c r="AG314" s="32">
        <f t="shared" si="9"/>
        <v>6</v>
      </c>
      <c r="AH314" s="33"/>
      <c r="AI314" s="33"/>
      <c r="AJ314" s="33"/>
      <c r="AK314" s="33"/>
      <c r="AL314" s="33"/>
      <c r="AM314" s="33"/>
      <c r="AN314" s="33"/>
      <c r="AO314" s="34"/>
      <c r="AP314" s="34"/>
      <c r="AQ314" s="34"/>
      <c r="AR314" s="34"/>
      <c r="AS314" s="34"/>
      <c r="AT314" s="34"/>
      <c r="AU314" s="34"/>
    </row>
    <row r="315" spans="1:47" x14ac:dyDescent="0.2">
      <c r="A315" s="25" t="s">
        <v>586</v>
      </c>
      <c r="B315" s="26" t="s">
        <v>107</v>
      </c>
      <c r="C315" s="27" t="s">
        <v>39</v>
      </c>
      <c r="D315" s="28" t="s">
        <v>587</v>
      </c>
      <c r="E315" s="28" t="str">
        <f>VLOOKUP(D315,Sheet2!A$1:B$353,2,FALSE)</f>
        <v>Major Urban</v>
      </c>
      <c r="F315" s="29">
        <v>1739</v>
      </c>
      <c r="G315" s="29">
        <v>6775</v>
      </c>
      <c r="H315" s="29">
        <v>15827</v>
      </c>
      <c r="I315" s="29">
        <v>22524</v>
      </c>
      <c r="J315" s="29">
        <v>22186</v>
      </c>
      <c r="K315" s="29">
        <v>16793</v>
      </c>
      <c r="L315" s="29">
        <v>21707</v>
      </c>
      <c r="M315" s="29">
        <v>14484</v>
      </c>
      <c r="N315" s="30">
        <v>122035</v>
      </c>
      <c r="O315" s="31">
        <v>84</v>
      </c>
      <c r="P315" s="66"/>
      <c r="Q315" s="29">
        <v>104</v>
      </c>
      <c r="R315" s="66"/>
      <c r="S315" s="29">
        <v>373</v>
      </c>
      <c r="T315" s="66"/>
      <c r="U315" s="29">
        <v>668</v>
      </c>
      <c r="V315" s="66"/>
      <c r="W315" s="29">
        <v>958</v>
      </c>
      <c r="X315" s="66"/>
      <c r="Y315" s="29">
        <v>1150</v>
      </c>
      <c r="Z315" s="66"/>
      <c r="AA315" s="29">
        <v>2220</v>
      </c>
      <c r="AB315" s="66"/>
      <c r="AC315" s="29">
        <v>1879</v>
      </c>
      <c r="AD315" s="66"/>
      <c r="AE315" s="30">
        <v>7436</v>
      </c>
      <c r="AF315" s="79">
        <f t="shared" si="8"/>
        <v>6.0933338796246982E-2</v>
      </c>
      <c r="AG315" s="32">
        <f t="shared" si="9"/>
        <v>3</v>
      </c>
      <c r="AH315" s="33"/>
      <c r="AI315" s="33"/>
      <c r="AJ315" s="33"/>
      <c r="AK315" s="33"/>
      <c r="AL315" s="33"/>
      <c r="AM315" s="33"/>
      <c r="AN315" s="33"/>
      <c r="AO315" s="34"/>
      <c r="AP315" s="34"/>
      <c r="AQ315" s="34"/>
      <c r="AR315" s="34"/>
      <c r="AS315" s="34"/>
      <c r="AT315" s="34"/>
      <c r="AU315" s="34"/>
    </row>
    <row r="316" spans="1:47" x14ac:dyDescent="0.2">
      <c r="A316" s="25" t="s">
        <v>588</v>
      </c>
      <c r="B316" s="26" t="s">
        <v>18</v>
      </c>
      <c r="C316" s="27" t="s">
        <v>55</v>
      </c>
      <c r="D316" s="28" t="s">
        <v>691</v>
      </c>
      <c r="E316" s="28" t="str">
        <f>VLOOKUP(D316,Sheet2!A$1:B$353,2,FALSE)</f>
        <v>Other Urban</v>
      </c>
      <c r="F316" s="29">
        <v>7346</v>
      </c>
      <c r="G316" s="29">
        <v>9336</v>
      </c>
      <c r="H316" s="29">
        <v>5994</v>
      </c>
      <c r="I316" s="29">
        <v>4731</v>
      </c>
      <c r="J316" s="29">
        <v>2305</v>
      </c>
      <c r="K316" s="29">
        <v>853</v>
      </c>
      <c r="L316" s="29">
        <v>312</v>
      </c>
      <c r="M316" s="29">
        <v>18</v>
      </c>
      <c r="N316" s="30">
        <v>30895</v>
      </c>
      <c r="O316" s="31">
        <v>157</v>
      </c>
      <c r="P316" s="66"/>
      <c r="Q316" s="29">
        <v>269</v>
      </c>
      <c r="R316" s="66"/>
      <c r="S316" s="29">
        <v>187</v>
      </c>
      <c r="T316" s="66"/>
      <c r="U316" s="29">
        <v>188</v>
      </c>
      <c r="V316" s="66"/>
      <c r="W316" s="29">
        <v>90</v>
      </c>
      <c r="X316" s="66"/>
      <c r="Y316" s="29">
        <v>42</v>
      </c>
      <c r="Z316" s="66"/>
      <c r="AA316" s="29">
        <v>6</v>
      </c>
      <c r="AB316" s="66"/>
      <c r="AC316" s="29">
        <v>1</v>
      </c>
      <c r="AD316" s="66"/>
      <c r="AE316" s="30">
        <v>940</v>
      </c>
      <c r="AF316" s="79">
        <f t="shared" si="8"/>
        <v>3.0425635216054379E-2</v>
      </c>
      <c r="AG316" s="32">
        <f t="shared" si="9"/>
        <v>1</v>
      </c>
      <c r="AH316" s="33"/>
      <c r="AI316" s="33"/>
      <c r="AJ316" s="33"/>
      <c r="AK316" s="33"/>
      <c r="AL316" s="33"/>
      <c r="AM316" s="33"/>
      <c r="AN316" s="33"/>
      <c r="AO316" s="34"/>
      <c r="AP316" s="34"/>
      <c r="AQ316" s="34"/>
      <c r="AR316" s="34"/>
      <c r="AS316" s="34"/>
      <c r="AT316" s="34"/>
      <c r="AU316" s="34"/>
    </row>
    <row r="317" spans="1:47" s="41" customFormat="1" x14ac:dyDescent="0.2">
      <c r="A317" s="35" t="s">
        <v>589</v>
      </c>
      <c r="B317" s="36" t="s">
        <v>43</v>
      </c>
      <c r="C317" s="37" t="s">
        <v>22</v>
      </c>
      <c r="D317" s="38" t="s">
        <v>590</v>
      </c>
      <c r="E317" s="28" t="str">
        <f>VLOOKUP(D317,Sheet2!A$1:B$353,2,FALSE)</f>
        <v>Major Urban</v>
      </c>
      <c r="F317" s="29">
        <v>66872</v>
      </c>
      <c r="G317" s="29">
        <v>31099</v>
      </c>
      <c r="H317" s="29">
        <v>22989</v>
      </c>
      <c r="I317" s="29">
        <v>11540</v>
      </c>
      <c r="J317" s="29">
        <v>5606</v>
      </c>
      <c r="K317" s="29">
        <v>1776</v>
      </c>
      <c r="L317" s="29">
        <v>588</v>
      </c>
      <c r="M317" s="29">
        <v>51</v>
      </c>
      <c r="N317" s="30">
        <v>140521</v>
      </c>
      <c r="O317" s="31">
        <v>128</v>
      </c>
      <c r="P317" s="66"/>
      <c r="Q317" s="29">
        <v>69</v>
      </c>
      <c r="R317" s="66"/>
      <c r="S317" s="29">
        <v>54</v>
      </c>
      <c r="T317" s="66"/>
      <c r="U317" s="29">
        <v>16</v>
      </c>
      <c r="V317" s="66"/>
      <c r="W317" s="29">
        <v>9</v>
      </c>
      <c r="X317" s="66"/>
      <c r="Y317" s="29">
        <v>3</v>
      </c>
      <c r="Z317" s="66"/>
      <c r="AA317" s="29">
        <v>1</v>
      </c>
      <c r="AB317" s="66"/>
      <c r="AC317" s="29">
        <v>1</v>
      </c>
      <c r="AD317" s="66"/>
      <c r="AE317" s="30">
        <v>281</v>
      </c>
      <c r="AF317" s="79">
        <f t="shared" si="8"/>
        <v>1.9997011122892664E-3</v>
      </c>
      <c r="AG317" s="32">
        <f t="shared" si="9"/>
        <v>61</v>
      </c>
      <c r="AH317" s="39"/>
      <c r="AI317" s="39"/>
      <c r="AJ317" s="39"/>
      <c r="AK317" s="39"/>
      <c r="AL317" s="39"/>
      <c r="AM317" s="39"/>
      <c r="AN317" s="39"/>
      <c r="AO317" s="40"/>
      <c r="AP317" s="40"/>
      <c r="AQ317" s="40"/>
      <c r="AR317" s="40"/>
      <c r="AS317" s="40"/>
      <c r="AT317" s="40"/>
      <c r="AU317" s="40"/>
    </row>
    <row r="318" spans="1:47" x14ac:dyDescent="0.2">
      <c r="A318" s="25" t="s">
        <v>591</v>
      </c>
      <c r="B318" s="26" t="s">
        <v>54</v>
      </c>
      <c r="C318" s="27" t="s">
        <v>55</v>
      </c>
      <c r="D318" s="28" t="s">
        <v>692</v>
      </c>
      <c r="E318" s="28" t="str">
        <f>VLOOKUP(D318,Sheet2!A$1:B$353,2,FALSE)</f>
        <v>Rural 50</v>
      </c>
      <c r="F318" s="29">
        <v>24470</v>
      </c>
      <c r="G318" s="29">
        <v>39938</v>
      </c>
      <c r="H318" s="29">
        <v>50934</v>
      </c>
      <c r="I318" s="29">
        <v>35220</v>
      </c>
      <c r="J318" s="29">
        <v>26636</v>
      </c>
      <c r="K318" s="29">
        <v>16009</v>
      </c>
      <c r="L318" s="29">
        <v>10282</v>
      </c>
      <c r="M318" s="29">
        <v>1266</v>
      </c>
      <c r="N318" s="30">
        <v>204755</v>
      </c>
      <c r="O318" s="31">
        <v>214</v>
      </c>
      <c r="P318" s="66"/>
      <c r="Q318" s="29">
        <v>219</v>
      </c>
      <c r="R318" s="66"/>
      <c r="S318" s="29">
        <v>290</v>
      </c>
      <c r="T318" s="66"/>
      <c r="U318" s="29">
        <v>247</v>
      </c>
      <c r="V318" s="66"/>
      <c r="W318" s="29">
        <v>269</v>
      </c>
      <c r="X318" s="66"/>
      <c r="Y318" s="29">
        <v>175</v>
      </c>
      <c r="Z318" s="66"/>
      <c r="AA318" s="29">
        <v>300</v>
      </c>
      <c r="AB318" s="66"/>
      <c r="AC318" s="29">
        <v>108</v>
      </c>
      <c r="AD318" s="66"/>
      <c r="AE318" s="30">
        <v>1822</v>
      </c>
      <c r="AF318" s="79">
        <f t="shared" si="8"/>
        <v>8.8984395985446021E-3</v>
      </c>
      <c r="AG318" s="32">
        <f t="shared" si="9"/>
        <v>16</v>
      </c>
      <c r="AH318" s="33"/>
      <c r="AI318" s="33"/>
      <c r="AJ318" s="33"/>
      <c r="AK318" s="33"/>
      <c r="AL318" s="33"/>
      <c r="AM318" s="33"/>
      <c r="AN318" s="33"/>
      <c r="AO318" s="34"/>
      <c r="AP318" s="34"/>
      <c r="AQ318" s="34"/>
      <c r="AR318" s="34"/>
      <c r="AS318" s="34"/>
      <c r="AT318" s="34"/>
      <c r="AU318" s="34"/>
    </row>
    <row r="319" spans="1:47" x14ac:dyDescent="0.2">
      <c r="A319" s="25" t="s">
        <v>592</v>
      </c>
      <c r="B319" s="26" t="s">
        <v>18</v>
      </c>
      <c r="C319" s="27" t="s">
        <v>19</v>
      </c>
      <c r="D319" s="28" t="s">
        <v>593</v>
      </c>
      <c r="E319" s="28" t="str">
        <f>VLOOKUP(D319,Sheet2!A$1:B$353,2,FALSE)</f>
        <v>Rural 50</v>
      </c>
      <c r="F319" s="29">
        <v>2227</v>
      </c>
      <c r="G319" s="29">
        <v>6376</v>
      </c>
      <c r="H319" s="29">
        <v>11609</v>
      </c>
      <c r="I319" s="29">
        <v>9039</v>
      </c>
      <c r="J319" s="29">
        <v>8236</v>
      </c>
      <c r="K319" s="29">
        <v>6368</v>
      </c>
      <c r="L319" s="29">
        <v>5123</v>
      </c>
      <c r="M319" s="29">
        <v>657</v>
      </c>
      <c r="N319" s="30">
        <v>49635</v>
      </c>
      <c r="O319" s="31">
        <v>71</v>
      </c>
      <c r="P319" s="66"/>
      <c r="Q319" s="29">
        <v>50</v>
      </c>
      <c r="R319" s="66"/>
      <c r="S319" s="29">
        <v>106</v>
      </c>
      <c r="T319" s="66"/>
      <c r="U319" s="29">
        <v>86</v>
      </c>
      <c r="V319" s="66"/>
      <c r="W319" s="29">
        <v>72</v>
      </c>
      <c r="X319" s="66"/>
      <c r="Y319" s="29">
        <v>42</v>
      </c>
      <c r="Z319" s="66"/>
      <c r="AA319" s="29">
        <v>51</v>
      </c>
      <c r="AB319" s="66"/>
      <c r="AC319" s="29">
        <v>20</v>
      </c>
      <c r="AD319" s="66"/>
      <c r="AE319" s="30">
        <v>498</v>
      </c>
      <c r="AF319" s="79">
        <f t="shared" si="8"/>
        <v>1.0033242671501965E-2</v>
      </c>
      <c r="AG319" s="32">
        <f t="shared" si="9"/>
        <v>13</v>
      </c>
      <c r="AH319" s="33"/>
      <c r="AI319" s="33"/>
      <c r="AJ319" s="33"/>
      <c r="AK319" s="33"/>
      <c r="AL319" s="33"/>
      <c r="AM319" s="33"/>
      <c r="AN319" s="33"/>
      <c r="AO319" s="34"/>
      <c r="AP319" s="34"/>
      <c r="AQ319" s="34"/>
      <c r="AR319" s="34"/>
      <c r="AS319" s="34"/>
      <c r="AT319" s="34"/>
      <c r="AU319" s="34"/>
    </row>
    <row r="320" spans="1:47" x14ac:dyDescent="0.2">
      <c r="A320" s="25" t="s">
        <v>594</v>
      </c>
      <c r="B320" s="26" t="s">
        <v>54</v>
      </c>
      <c r="C320" s="27" t="s">
        <v>19</v>
      </c>
      <c r="D320" s="28" t="s">
        <v>693</v>
      </c>
      <c r="E320" s="28" t="str">
        <f>VLOOKUP(D320,Sheet2!A$1:B$353,2,FALSE)</f>
        <v>Other Urban</v>
      </c>
      <c r="F320" s="29">
        <v>1783</v>
      </c>
      <c r="G320" s="29">
        <v>3541</v>
      </c>
      <c r="H320" s="29">
        <v>9061</v>
      </c>
      <c r="I320" s="29">
        <v>15741</v>
      </c>
      <c r="J320" s="29">
        <v>12746</v>
      </c>
      <c r="K320" s="29">
        <v>7906</v>
      </c>
      <c r="L320" s="29">
        <v>9189</v>
      </c>
      <c r="M320" s="29">
        <v>1628</v>
      </c>
      <c r="N320" s="30">
        <v>61595</v>
      </c>
      <c r="O320" s="31">
        <v>56</v>
      </c>
      <c r="P320" s="66"/>
      <c r="Q320" s="29">
        <v>56</v>
      </c>
      <c r="R320" s="66"/>
      <c r="S320" s="29">
        <v>122</v>
      </c>
      <c r="T320" s="66"/>
      <c r="U320" s="29">
        <v>192</v>
      </c>
      <c r="V320" s="66"/>
      <c r="W320" s="29">
        <v>150</v>
      </c>
      <c r="X320" s="66"/>
      <c r="Y320" s="29">
        <v>86</v>
      </c>
      <c r="Z320" s="66"/>
      <c r="AA320" s="29">
        <v>118</v>
      </c>
      <c r="AB320" s="66"/>
      <c r="AC320" s="29">
        <v>64</v>
      </c>
      <c r="AD320" s="66"/>
      <c r="AE320" s="30">
        <v>844</v>
      </c>
      <c r="AF320" s="79">
        <f t="shared" si="8"/>
        <v>1.3702410909976459E-2</v>
      </c>
      <c r="AG320" s="32">
        <f t="shared" si="9"/>
        <v>10</v>
      </c>
      <c r="AH320" s="33"/>
      <c r="AI320" s="33"/>
      <c r="AJ320" s="33"/>
      <c r="AK320" s="33"/>
      <c r="AL320" s="33"/>
      <c r="AM320" s="33"/>
      <c r="AN320" s="33"/>
      <c r="AO320" s="34"/>
      <c r="AP320" s="34"/>
      <c r="AQ320" s="34"/>
      <c r="AR320" s="34"/>
      <c r="AS320" s="34"/>
      <c r="AT320" s="34"/>
      <c r="AU320" s="34"/>
    </row>
    <row r="321" spans="1:47" x14ac:dyDescent="0.2">
      <c r="A321" s="25" t="s">
        <v>595</v>
      </c>
      <c r="B321" s="26" t="s">
        <v>43</v>
      </c>
      <c r="C321" s="27" t="s">
        <v>22</v>
      </c>
      <c r="D321" s="28" t="s">
        <v>596</v>
      </c>
      <c r="E321" s="28" t="str">
        <f>VLOOKUP(D321,Sheet2!A$1:B$353,2,FALSE)</f>
        <v>Large Urban</v>
      </c>
      <c r="F321" s="29">
        <v>58950</v>
      </c>
      <c r="G321" s="29">
        <v>31354</v>
      </c>
      <c r="H321" s="29">
        <v>27182</v>
      </c>
      <c r="I321" s="29">
        <v>13070</v>
      </c>
      <c r="J321" s="29">
        <v>8086</v>
      </c>
      <c r="K321" s="29">
        <v>4230</v>
      </c>
      <c r="L321" s="29">
        <v>3090</v>
      </c>
      <c r="M321" s="29">
        <v>270</v>
      </c>
      <c r="N321" s="30">
        <v>146232</v>
      </c>
      <c r="O321" s="31">
        <v>252</v>
      </c>
      <c r="P321" s="66"/>
      <c r="Q321" s="29">
        <v>166</v>
      </c>
      <c r="R321" s="66"/>
      <c r="S321" s="29">
        <v>144</v>
      </c>
      <c r="T321" s="66"/>
      <c r="U321" s="29">
        <v>64</v>
      </c>
      <c r="V321" s="66"/>
      <c r="W321" s="29">
        <v>44</v>
      </c>
      <c r="X321" s="66"/>
      <c r="Y321" s="29">
        <v>29</v>
      </c>
      <c r="Z321" s="66"/>
      <c r="AA321" s="29">
        <v>25</v>
      </c>
      <c r="AB321" s="66"/>
      <c r="AC321" s="29">
        <v>5</v>
      </c>
      <c r="AD321" s="66"/>
      <c r="AE321" s="30">
        <v>729</v>
      </c>
      <c r="AF321" s="79">
        <f t="shared" si="8"/>
        <v>4.9852289512555392E-3</v>
      </c>
      <c r="AG321" s="32">
        <f t="shared" si="9"/>
        <v>23</v>
      </c>
      <c r="AH321" s="33"/>
      <c r="AI321" s="33"/>
      <c r="AJ321" s="33"/>
      <c r="AK321" s="33"/>
      <c r="AL321" s="33"/>
      <c r="AM321" s="33"/>
      <c r="AN321" s="33"/>
      <c r="AO321" s="34"/>
      <c r="AP321" s="34"/>
      <c r="AQ321" s="34"/>
      <c r="AR321" s="34"/>
      <c r="AS321" s="34"/>
      <c r="AT321" s="34"/>
      <c r="AU321" s="34"/>
    </row>
    <row r="322" spans="1:47" x14ac:dyDescent="0.2">
      <c r="A322" s="25" t="s">
        <v>597</v>
      </c>
      <c r="B322" s="26" t="s">
        <v>18</v>
      </c>
      <c r="C322" s="27" t="s">
        <v>19</v>
      </c>
      <c r="D322" s="28" t="s">
        <v>598</v>
      </c>
      <c r="E322" s="28" t="str">
        <f>VLOOKUP(D322,Sheet2!A$1:B$353,2,FALSE)</f>
        <v>Major Urban</v>
      </c>
      <c r="F322" s="29">
        <v>322</v>
      </c>
      <c r="G322" s="29">
        <v>3250</v>
      </c>
      <c r="H322" s="29">
        <v>10066</v>
      </c>
      <c r="I322" s="29">
        <v>11575</v>
      </c>
      <c r="J322" s="29">
        <v>5909</v>
      </c>
      <c r="K322" s="29">
        <v>4130</v>
      </c>
      <c r="L322" s="29">
        <v>4928</v>
      </c>
      <c r="M322" s="29">
        <v>684</v>
      </c>
      <c r="N322" s="30">
        <v>40864</v>
      </c>
      <c r="O322" s="31">
        <v>24</v>
      </c>
      <c r="P322" s="66"/>
      <c r="Q322" s="29">
        <v>23</v>
      </c>
      <c r="R322" s="66"/>
      <c r="S322" s="29">
        <v>90</v>
      </c>
      <c r="T322" s="66"/>
      <c r="U322" s="29">
        <v>84</v>
      </c>
      <c r="V322" s="66"/>
      <c r="W322" s="29">
        <v>30</v>
      </c>
      <c r="X322" s="66"/>
      <c r="Y322" s="29">
        <v>14</v>
      </c>
      <c r="Z322" s="66"/>
      <c r="AA322" s="29">
        <v>16</v>
      </c>
      <c r="AB322" s="66"/>
      <c r="AC322" s="29">
        <v>5</v>
      </c>
      <c r="AD322" s="66"/>
      <c r="AE322" s="30">
        <v>286</v>
      </c>
      <c r="AF322" s="79">
        <f t="shared" si="8"/>
        <v>6.9988253719655445E-3</v>
      </c>
      <c r="AG322" s="32">
        <f t="shared" si="9"/>
        <v>29</v>
      </c>
      <c r="AH322" s="33"/>
      <c r="AI322" s="33"/>
      <c r="AJ322" s="33"/>
      <c r="AK322" s="33"/>
      <c r="AL322" s="33"/>
      <c r="AM322" s="33"/>
      <c r="AN322" s="33"/>
      <c r="AO322" s="34"/>
      <c r="AP322" s="34"/>
      <c r="AQ322" s="34"/>
      <c r="AR322" s="34"/>
      <c r="AS322" s="34"/>
      <c r="AT322" s="34"/>
      <c r="AU322" s="34"/>
    </row>
    <row r="323" spans="1:47" x14ac:dyDescent="0.2">
      <c r="A323" s="25" t="s">
        <v>599</v>
      </c>
      <c r="B323" s="26" t="s">
        <v>54</v>
      </c>
      <c r="C323" s="27" t="s">
        <v>19</v>
      </c>
      <c r="D323" s="28" t="s">
        <v>694</v>
      </c>
      <c r="E323" s="28" t="str">
        <f>VLOOKUP(D323,Sheet2!A$1:B$353,2,FALSE)</f>
        <v>Large Urban</v>
      </c>
      <c r="F323" s="29">
        <v>1787</v>
      </c>
      <c r="G323" s="29">
        <v>3430</v>
      </c>
      <c r="H323" s="29">
        <v>9668</v>
      </c>
      <c r="I323" s="29">
        <v>17740</v>
      </c>
      <c r="J323" s="29">
        <v>14489</v>
      </c>
      <c r="K323" s="29">
        <v>9384</v>
      </c>
      <c r="L323" s="29">
        <v>5902</v>
      </c>
      <c r="M323" s="29">
        <v>461</v>
      </c>
      <c r="N323" s="30">
        <v>62861</v>
      </c>
      <c r="O323" s="31">
        <v>32</v>
      </c>
      <c r="P323" s="66"/>
      <c r="Q323" s="29">
        <v>54</v>
      </c>
      <c r="R323" s="66"/>
      <c r="S323" s="29">
        <v>81</v>
      </c>
      <c r="T323" s="66"/>
      <c r="U323" s="29">
        <v>73</v>
      </c>
      <c r="V323" s="66"/>
      <c r="W323" s="29">
        <v>58</v>
      </c>
      <c r="X323" s="66"/>
      <c r="Y323" s="29">
        <v>36</v>
      </c>
      <c r="Z323" s="66"/>
      <c r="AA323" s="29">
        <v>41</v>
      </c>
      <c r="AB323" s="66"/>
      <c r="AC323" s="29">
        <v>15</v>
      </c>
      <c r="AD323" s="66"/>
      <c r="AE323" s="30">
        <v>390</v>
      </c>
      <c r="AF323" s="79">
        <f t="shared" si="8"/>
        <v>6.2041647444361367E-3</v>
      </c>
      <c r="AG323" s="32">
        <f t="shared" si="9"/>
        <v>20</v>
      </c>
      <c r="AH323" s="33"/>
      <c r="AI323" s="33"/>
      <c r="AJ323" s="33"/>
      <c r="AK323" s="33"/>
      <c r="AL323" s="33"/>
      <c r="AM323" s="33"/>
      <c r="AN323" s="33"/>
      <c r="AO323" s="34"/>
      <c r="AP323" s="34"/>
      <c r="AQ323" s="34"/>
      <c r="AR323" s="34"/>
      <c r="AS323" s="34"/>
      <c r="AT323" s="34"/>
      <c r="AU323" s="34"/>
    </row>
    <row r="324" spans="1:47" x14ac:dyDescent="0.2">
      <c r="A324" s="25" t="s">
        <v>600</v>
      </c>
      <c r="B324" s="26" t="s">
        <v>43</v>
      </c>
      <c r="C324" s="27" t="s">
        <v>60</v>
      </c>
      <c r="D324" s="28" t="s">
        <v>601</v>
      </c>
      <c r="E324" s="28" t="str">
        <f>VLOOKUP(D324,Sheet2!A$1:B$353,2,FALSE)</f>
        <v>Major Urban</v>
      </c>
      <c r="F324" s="29">
        <v>55417</v>
      </c>
      <c r="G324" s="29">
        <v>22991</v>
      </c>
      <c r="H324" s="29">
        <v>15751</v>
      </c>
      <c r="I324" s="29">
        <v>6233</v>
      </c>
      <c r="J324" s="29">
        <v>2914</v>
      </c>
      <c r="K324" s="29">
        <v>1644</v>
      </c>
      <c r="L324" s="29">
        <v>888</v>
      </c>
      <c r="M324" s="29">
        <v>120</v>
      </c>
      <c r="N324" s="30">
        <v>105958</v>
      </c>
      <c r="O324" s="31">
        <v>410</v>
      </c>
      <c r="P324" s="66"/>
      <c r="Q324" s="29">
        <v>130</v>
      </c>
      <c r="R324" s="66"/>
      <c r="S324" s="29">
        <v>86</v>
      </c>
      <c r="T324" s="66"/>
      <c r="U324" s="29">
        <v>41</v>
      </c>
      <c r="V324" s="66"/>
      <c r="W324" s="29">
        <v>13</v>
      </c>
      <c r="X324" s="66"/>
      <c r="Y324" s="29">
        <v>14</v>
      </c>
      <c r="Z324" s="66"/>
      <c r="AA324" s="29">
        <v>6</v>
      </c>
      <c r="AB324" s="66"/>
      <c r="AC324" s="29">
        <v>1</v>
      </c>
      <c r="AD324" s="66"/>
      <c r="AE324" s="30">
        <v>701</v>
      </c>
      <c r="AF324" s="79">
        <f t="shared" si="8"/>
        <v>6.6158289133430226E-3</v>
      </c>
      <c r="AG324" s="32">
        <f t="shared" si="9"/>
        <v>31</v>
      </c>
      <c r="AH324" s="33"/>
      <c r="AI324" s="33"/>
      <c r="AJ324" s="33"/>
      <c r="AK324" s="33"/>
      <c r="AL324" s="33"/>
      <c r="AM324" s="33"/>
      <c r="AN324" s="33"/>
      <c r="AO324" s="34"/>
      <c r="AP324" s="34"/>
      <c r="AQ324" s="34"/>
      <c r="AR324" s="34"/>
      <c r="AS324" s="34"/>
      <c r="AT324" s="34"/>
      <c r="AU324" s="34"/>
    </row>
    <row r="325" spans="1:47" x14ac:dyDescent="0.2">
      <c r="A325" s="25" t="s">
        <v>602</v>
      </c>
      <c r="B325" s="26" t="s">
        <v>18</v>
      </c>
      <c r="C325" s="27" t="s">
        <v>60</v>
      </c>
      <c r="D325" s="28" t="s">
        <v>603</v>
      </c>
      <c r="E325" s="28" t="str">
        <f>VLOOKUP(D325,Sheet2!A$1:B$353,2,FALSE)</f>
        <v>Other Urban</v>
      </c>
      <c r="F325" s="29">
        <v>8110</v>
      </c>
      <c r="G325" s="29">
        <v>14452</v>
      </c>
      <c r="H325" s="29">
        <v>11082</v>
      </c>
      <c r="I325" s="29">
        <v>5175</v>
      </c>
      <c r="J325" s="29">
        <v>3190</v>
      </c>
      <c r="K325" s="29">
        <v>1327</v>
      </c>
      <c r="L325" s="29">
        <v>387</v>
      </c>
      <c r="M325" s="29">
        <v>11</v>
      </c>
      <c r="N325" s="30">
        <v>43734</v>
      </c>
      <c r="O325" s="31">
        <v>49</v>
      </c>
      <c r="P325" s="66"/>
      <c r="Q325" s="29">
        <v>85</v>
      </c>
      <c r="R325" s="66"/>
      <c r="S325" s="29">
        <v>71</v>
      </c>
      <c r="T325" s="66"/>
      <c r="U325" s="29">
        <v>18</v>
      </c>
      <c r="V325" s="66"/>
      <c r="W325" s="29">
        <v>13</v>
      </c>
      <c r="X325" s="66"/>
      <c r="Y325" s="29">
        <v>5</v>
      </c>
      <c r="Z325" s="66"/>
      <c r="AA325" s="29">
        <v>2</v>
      </c>
      <c r="AB325" s="66"/>
      <c r="AC325" s="29">
        <v>0</v>
      </c>
      <c r="AD325" s="66"/>
      <c r="AE325" s="30">
        <v>243</v>
      </c>
      <c r="AF325" s="79">
        <f t="shared" si="8"/>
        <v>5.5563177390588556E-3</v>
      </c>
      <c r="AG325" s="32">
        <f t="shared" si="9"/>
        <v>28</v>
      </c>
      <c r="AH325" s="33"/>
      <c r="AI325" s="33"/>
      <c r="AJ325" s="33"/>
      <c r="AK325" s="33"/>
      <c r="AL325" s="33"/>
      <c r="AM325" s="33"/>
      <c r="AN325" s="33"/>
      <c r="AO325" s="34"/>
      <c r="AP325" s="34"/>
      <c r="AQ325" s="34"/>
      <c r="AR325" s="34"/>
      <c r="AS325" s="34"/>
      <c r="AT325" s="34"/>
      <c r="AU325" s="34"/>
    </row>
    <row r="326" spans="1:47" x14ac:dyDescent="0.2">
      <c r="A326" s="25" t="s">
        <v>604</v>
      </c>
      <c r="B326" s="26" t="s">
        <v>18</v>
      </c>
      <c r="C326" s="27" t="s">
        <v>19</v>
      </c>
      <c r="D326" s="28" t="s">
        <v>605</v>
      </c>
      <c r="E326" s="28" t="str">
        <f>VLOOKUP(D326,Sheet2!A$1:B$353,2,FALSE)</f>
        <v>Large Urban</v>
      </c>
      <c r="F326" s="29">
        <v>7455</v>
      </c>
      <c r="G326" s="29">
        <v>10757</v>
      </c>
      <c r="H326" s="29">
        <v>12684</v>
      </c>
      <c r="I326" s="29">
        <v>8940</v>
      </c>
      <c r="J326" s="29">
        <v>5248</v>
      </c>
      <c r="K326" s="29">
        <v>2249</v>
      </c>
      <c r="L326" s="29">
        <v>882</v>
      </c>
      <c r="M326" s="29">
        <v>25</v>
      </c>
      <c r="N326" s="30">
        <v>48240</v>
      </c>
      <c r="O326" s="31">
        <v>70</v>
      </c>
      <c r="P326" s="66"/>
      <c r="Q326" s="29">
        <v>113</v>
      </c>
      <c r="R326" s="66"/>
      <c r="S326" s="29">
        <v>136</v>
      </c>
      <c r="T326" s="66"/>
      <c r="U326" s="29">
        <v>107</v>
      </c>
      <c r="V326" s="66"/>
      <c r="W326" s="29">
        <v>47</v>
      </c>
      <c r="X326" s="66"/>
      <c r="Y326" s="29">
        <v>26</v>
      </c>
      <c r="Z326" s="66"/>
      <c r="AA326" s="29">
        <v>11</v>
      </c>
      <c r="AB326" s="66"/>
      <c r="AC326" s="29">
        <v>0</v>
      </c>
      <c r="AD326" s="66"/>
      <c r="AE326" s="30">
        <v>510</v>
      </c>
      <c r="AF326" s="79">
        <f t="shared" si="8"/>
        <v>1.0572139303482588E-2</v>
      </c>
      <c r="AG326" s="32">
        <f t="shared" si="9"/>
        <v>8</v>
      </c>
      <c r="AH326" s="33"/>
      <c r="AI326" s="33"/>
      <c r="AJ326" s="33"/>
      <c r="AK326" s="33"/>
      <c r="AL326" s="33"/>
      <c r="AM326" s="33"/>
      <c r="AN326" s="33"/>
      <c r="AO326" s="34"/>
      <c r="AP326" s="34"/>
      <c r="AQ326" s="34"/>
      <c r="AR326" s="34"/>
      <c r="AS326" s="34"/>
      <c r="AT326" s="34"/>
      <c r="AU326" s="34"/>
    </row>
    <row r="327" spans="1:47" x14ac:dyDescent="0.2">
      <c r="A327" s="25" t="s">
        <v>606</v>
      </c>
      <c r="B327" s="26" t="s">
        <v>18</v>
      </c>
      <c r="C327" s="27" t="s">
        <v>60</v>
      </c>
      <c r="D327" s="28" t="s">
        <v>607</v>
      </c>
      <c r="E327" s="28" t="str">
        <f>VLOOKUP(D327,Sheet2!A$1:B$353,2,FALSE)</f>
        <v>Rural 80</v>
      </c>
      <c r="F327" s="29">
        <v>6095</v>
      </c>
      <c r="G327" s="29">
        <v>10680</v>
      </c>
      <c r="H327" s="29">
        <v>11491</v>
      </c>
      <c r="I327" s="29">
        <v>7619</v>
      </c>
      <c r="J327" s="29">
        <v>6677</v>
      </c>
      <c r="K327" s="29">
        <v>5483</v>
      </c>
      <c r="L327" s="29">
        <v>3839</v>
      </c>
      <c r="M327" s="29">
        <v>214</v>
      </c>
      <c r="N327" s="30">
        <v>52098</v>
      </c>
      <c r="O327" s="31">
        <v>90</v>
      </c>
      <c r="P327" s="66"/>
      <c r="Q327" s="29">
        <v>42</v>
      </c>
      <c r="R327" s="66"/>
      <c r="S327" s="29">
        <v>68</v>
      </c>
      <c r="T327" s="66"/>
      <c r="U327" s="29">
        <v>71</v>
      </c>
      <c r="V327" s="66"/>
      <c r="W327" s="29">
        <v>47</v>
      </c>
      <c r="X327" s="66"/>
      <c r="Y327" s="29">
        <v>40</v>
      </c>
      <c r="Z327" s="66"/>
      <c r="AA327" s="29">
        <v>47</v>
      </c>
      <c r="AB327" s="66"/>
      <c r="AC327" s="29">
        <v>11</v>
      </c>
      <c r="AD327" s="66"/>
      <c r="AE327" s="30">
        <v>416</v>
      </c>
      <c r="AF327" s="79">
        <f t="shared" ref="AF327:AF331" si="10">AE327/N327</f>
        <v>7.9849514376751501E-3</v>
      </c>
      <c r="AG327" s="32">
        <f t="shared" ref="AG327:AG331" si="11">1+SUMPRODUCT((E$6:E$331=E327)*(AF$6:AF$331&gt;AF327))</f>
        <v>37</v>
      </c>
      <c r="AH327" s="33"/>
      <c r="AI327" s="33"/>
      <c r="AJ327" s="33"/>
      <c r="AK327" s="33"/>
      <c r="AL327" s="33"/>
      <c r="AM327" s="33"/>
      <c r="AN327" s="33"/>
      <c r="AO327" s="34"/>
      <c r="AP327" s="34"/>
      <c r="AQ327" s="34"/>
      <c r="AR327" s="34"/>
      <c r="AS327" s="34"/>
      <c r="AT327" s="34"/>
      <c r="AU327" s="34"/>
    </row>
    <row r="328" spans="1:47" x14ac:dyDescent="0.2">
      <c r="A328" s="25" t="s">
        <v>608</v>
      </c>
      <c r="B328" s="26" t="s">
        <v>18</v>
      </c>
      <c r="C328" s="27" t="s">
        <v>19</v>
      </c>
      <c r="D328" s="28" t="s">
        <v>609</v>
      </c>
      <c r="E328" s="28" t="str">
        <f>VLOOKUP(D328,Sheet2!A$1:B$353,2,FALSE)</f>
        <v>Significant Rural</v>
      </c>
      <c r="F328" s="29">
        <v>1283</v>
      </c>
      <c r="G328" s="29">
        <v>7486</v>
      </c>
      <c r="H328" s="29">
        <v>17506</v>
      </c>
      <c r="I328" s="29">
        <v>16554</v>
      </c>
      <c r="J328" s="29">
        <v>10768</v>
      </c>
      <c r="K328" s="29">
        <v>8698</v>
      </c>
      <c r="L328" s="29">
        <v>6811</v>
      </c>
      <c r="M328" s="29">
        <v>975</v>
      </c>
      <c r="N328" s="30">
        <v>70081</v>
      </c>
      <c r="O328" s="31">
        <v>5</v>
      </c>
      <c r="P328" s="66"/>
      <c r="Q328" s="29">
        <v>18</v>
      </c>
      <c r="R328" s="66"/>
      <c r="S328" s="29">
        <v>29</v>
      </c>
      <c r="T328" s="66"/>
      <c r="U328" s="29">
        <v>27</v>
      </c>
      <c r="V328" s="66"/>
      <c r="W328" s="29">
        <v>28</v>
      </c>
      <c r="X328" s="66"/>
      <c r="Y328" s="29">
        <v>54</v>
      </c>
      <c r="Z328" s="66"/>
      <c r="AA328" s="29">
        <v>52</v>
      </c>
      <c r="AB328" s="66"/>
      <c r="AC328" s="29">
        <v>26</v>
      </c>
      <c r="AD328" s="66"/>
      <c r="AE328" s="30">
        <v>239</v>
      </c>
      <c r="AF328" s="79">
        <f t="shared" si="10"/>
        <v>3.4103394643341277E-3</v>
      </c>
      <c r="AG328" s="32">
        <f t="shared" si="11"/>
        <v>42</v>
      </c>
      <c r="AH328" s="33"/>
      <c r="AI328" s="33"/>
      <c r="AJ328" s="33"/>
      <c r="AK328" s="33"/>
      <c r="AL328" s="33"/>
      <c r="AM328" s="33"/>
      <c r="AN328" s="33"/>
      <c r="AO328" s="34"/>
      <c r="AP328" s="34"/>
      <c r="AQ328" s="34"/>
      <c r="AR328" s="34"/>
      <c r="AS328" s="34"/>
      <c r="AT328" s="34"/>
      <c r="AU328" s="34"/>
    </row>
    <row r="329" spans="1:47" x14ac:dyDescent="0.2">
      <c r="A329" s="25" t="s">
        <v>610</v>
      </c>
      <c r="B329" s="26" t="s">
        <v>18</v>
      </c>
      <c r="C329" s="27" t="s">
        <v>22</v>
      </c>
      <c r="D329" s="28" t="s">
        <v>611</v>
      </c>
      <c r="E329" s="28" t="str">
        <f>VLOOKUP(D329,Sheet2!A$1:B$353,2,FALSE)</f>
        <v>Significant Rural</v>
      </c>
      <c r="F329" s="29">
        <v>11155</v>
      </c>
      <c r="G329" s="29">
        <v>11704</v>
      </c>
      <c r="H329" s="29">
        <v>12046</v>
      </c>
      <c r="I329" s="29">
        <v>7214</v>
      </c>
      <c r="J329" s="29">
        <v>4667</v>
      </c>
      <c r="K329" s="29">
        <v>2258</v>
      </c>
      <c r="L329" s="29">
        <v>996</v>
      </c>
      <c r="M329" s="29">
        <v>74</v>
      </c>
      <c r="N329" s="30">
        <v>50114</v>
      </c>
      <c r="O329" s="31">
        <v>95</v>
      </c>
      <c r="P329" s="66"/>
      <c r="Q329" s="29">
        <v>88</v>
      </c>
      <c r="R329" s="66"/>
      <c r="S329" s="29">
        <v>113</v>
      </c>
      <c r="T329" s="66"/>
      <c r="U329" s="29">
        <v>49</v>
      </c>
      <c r="V329" s="66"/>
      <c r="W329" s="29">
        <v>18</v>
      </c>
      <c r="X329" s="66"/>
      <c r="Y329" s="29">
        <v>19</v>
      </c>
      <c r="Z329" s="66"/>
      <c r="AA329" s="29">
        <v>7</v>
      </c>
      <c r="AB329" s="66"/>
      <c r="AC329" s="29">
        <v>1</v>
      </c>
      <c r="AD329" s="66"/>
      <c r="AE329" s="30">
        <v>390</v>
      </c>
      <c r="AF329" s="79">
        <f t="shared" si="10"/>
        <v>7.7822564552819575E-3</v>
      </c>
      <c r="AG329" s="32">
        <f t="shared" si="11"/>
        <v>17</v>
      </c>
      <c r="AH329" s="33"/>
      <c r="AI329" s="33"/>
      <c r="AJ329" s="33"/>
      <c r="AK329" s="33"/>
      <c r="AL329" s="33"/>
      <c r="AM329" s="33"/>
      <c r="AN329" s="33"/>
      <c r="AO329" s="34"/>
      <c r="AP329" s="34"/>
      <c r="AQ329" s="34"/>
      <c r="AR329" s="34"/>
      <c r="AS329" s="34"/>
      <c r="AT329" s="34"/>
      <c r="AU329" s="34"/>
    </row>
    <row r="330" spans="1:47" x14ac:dyDescent="0.2">
      <c r="A330" s="25" t="s">
        <v>612</v>
      </c>
      <c r="B330" s="26" t="s">
        <v>18</v>
      </c>
      <c r="C330" s="27" t="s">
        <v>60</v>
      </c>
      <c r="D330" s="28" t="s">
        <v>613</v>
      </c>
      <c r="E330" s="28" t="str">
        <f>VLOOKUP(D330,Sheet2!A$1:B$353,2,FALSE)</f>
        <v>Significant Rural</v>
      </c>
      <c r="F330" s="29">
        <v>10850</v>
      </c>
      <c r="G330" s="29">
        <v>11070</v>
      </c>
      <c r="H330" s="29">
        <v>10928</v>
      </c>
      <c r="I330" s="29">
        <v>5996</v>
      </c>
      <c r="J330" s="29">
        <v>3210</v>
      </c>
      <c r="K330" s="29">
        <v>1673</v>
      </c>
      <c r="L330" s="29">
        <v>1156</v>
      </c>
      <c r="M330" s="29">
        <v>133</v>
      </c>
      <c r="N330" s="30">
        <v>45016</v>
      </c>
      <c r="O330" s="31">
        <v>146</v>
      </c>
      <c r="P330" s="66"/>
      <c r="Q330" s="29">
        <v>46</v>
      </c>
      <c r="R330" s="66"/>
      <c r="S330" s="29">
        <v>52</v>
      </c>
      <c r="T330" s="66"/>
      <c r="U330" s="29">
        <v>34</v>
      </c>
      <c r="V330" s="66"/>
      <c r="W330" s="29">
        <v>22</v>
      </c>
      <c r="X330" s="66"/>
      <c r="Y330" s="29">
        <v>9</v>
      </c>
      <c r="Z330" s="66"/>
      <c r="AA330" s="29">
        <v>7</v>
      </c>
      <c r="AB330" s="66"/>
      <c r="AC330" s="29">
        <v>0</v>
      </c>
      <c r="AD330" s="66"/>
      <c r="AE330" s="30">
        <v>316</v>
      </c>
      <c r="AF330" s="79">
        <f t="shared" si="10"/>
        <v>7.0197263195308337E-3</v>
      </c>
      <c r="AG330" s="32">
        <f t="shared" si="11"/>
        <v>20</v>
      </c>
      <c r="AH330" s="33"/>
      <c r="AI330" s="33"/>
      <c r="AJ330" s="33"/>
      <c r="AK330" s="33"/>
      <c r="AL330" s="33"/>
      <c r="AM330" s="33"/>
      <c r="AN330" s="33"/>
      <c r="AO330" s="34"/>
      <c r="AP330" s="34"/>
      <c r="AQ330" s="34"/>
      <c r="AR330" s="34"/>
      <c r="AS330" s="34"/>
      <c r="AT330" s="34"/>
      <c r="AU330" s="34"/>
    </row>
    <row r="331" spans="1:47" x14ac:dyDescent="0.2">
      <c r="A331" s="25" t="s">
        <v>614</v>
      </c>
      <c r="B331" s="26" t="s">
        <v>54</v>
      </c>
      <c r="C331" s="27" t="s">
        <v>44</v>
      </c>
      <c r="D331" s="28" t="s">
        <v>695</v>
      </c>
      <c r="E331" s="28" t="str">
        <f>VLOOKUP(D331,Sheet2!A$1:B$353,2,FALSE)</f>
        <v>Other Urban</v>
      </c>
      <c r="F331" s="29">
        <v>10658</v>
      </c>
      <c r="G331" s="29">
        <v>24682</v>
      </c>
      <c r="H331" s="29">
        <v>25764</v>
      </c>
      <c r="I331" s="29">
        <v>12654</v>
      </c>
      <c r="J331" s="29">
        <v>7219</v>
      </c>
      <c r="K331" s="29">
        <v>3234</v>
      </c>
      <c r="L331" s="29">
        <v>1562</v>
      </c>
      <c r="M331" s="29">
        <v>105</v>
      </c>
      <c r="N331" s="30">
        <v>85878</v>
      </c>
      <c r="O331" s="31">
        <v>53</v>
      </c>
      <c r="P331" s="66"/>
      <c r="Q331" s="29">
        <v>124</v>
      </c>
      <c r="R331" s="66"/>
      <c r="S331" s="29">
        <v>188</v>
      </c>
      <c r="T331" s="66"/>
      <c r="U331" s="29">
        <v>168</v>
      </c>
      <c r="V331" s="66"/>
      <c r="W331" s="29">
        <v>81</v>
      </c>
      <c r="X331" s="66"/>
      <c r="Y331" s="29">
        <v>35</v>
      </c>
      <c r="Z331" s="66"/>
      <c r="AA331" s="29">
        <v>26</v>
      </c>
      <c r="AB331" s="66"/>
      <c r="AC331" s="29">
        <v>2</v>
      </c>
      <c r="AD331" s="66"/>
      <c r="AE331" s="30">
        <v>677</v>
      </c>
      <c r="AF331" s="79">
        <f t="shared" si="10"/>
        <v>7.8832762756468472E-3</v>
      </c>
      <c r="AG331" s="32">
        <f t="shared" si="11"/>
        <v>18</v>
      </c>
      <c r="AH331" s="33"/>
      <c r="AI331" s="33"/>
      <c r="AJ331" s="33"/>
      <c r="AK331" s="33"/>
      <c r="AL331" s="33"/>
      <c r="AM331" s="33"/>
      <c r="AN331" s="33"/>
      <c r="AO331" s="34"/>
      <c r="AP331" s="34"/>
      <c r="AQ331" s="34"/>
      <c r="AR331" s="34"/>
      <c r="AS331" s="34"/>
      <c r="AT331" s="34"/>
      <c r="AU331" s="34"/>
    </row>
    <row r="332" spans="1:47" x14ac:dyDescent="0.2">
      <c r="B332" s="25"/>
      <c r="D332" s="2"/>
      <c r="E332" s="2"/>
      <c r="F332" s="29" t="s">
        <v>615</v>
      </c>
      <c r="G332" s="29" t="s">
        <v>616</v>
      </c>
      <c r="H332" s="29" t="s">
        <v>616</v>
      </c>
      <c r="I332" s="29" t="s">
        <v>616</v>
      </c>
      <c r="J332" s="29" t="s">
        <v>616</v>
      </c>
      <c r="K332" s="29" t="s">
        <v>616</v>
      </c>
      <c r="L332" s="29" t="s">
        <v>616</v>
      </c>
      <c r="M332" s="29" t="s">
        <v>616</v>
      </c>
      <c r="N332" s="30" t="s">
        <v>616</v>
      </c>
      <c r="O332" s="31" t="s">
        <v>615</v>
      </c>
      <c r="P332" s="29"/>
      <c r="Q332" s="29" t="s">
        <v>616</v>
      </c>
      <c r="R332" s="29"/>
      <c r="S332" s="29" t="s">
        <v>616</v>
      </c>
      <c r="T332" s="29"/>
      <c r="U332" s="29" t="s">
        <v>616</v>
      </c>
      <c r="V332" s="29"/>
      <c r="W332" s="29" t="s">
        <v>616</v>
      </c>
      <c r="X332" s="29"/>
      <c r="Y332" s="29" t="s">
        <v>616</v>
      </c>
      <c r="Z332" s="29"/>
      <c r="AA332" s="29" t="s">
        <v>616</v>
      </c>
      <c r="AB332" s="29"/>
      <c r="AC332" s="29" t="s">
        <v>616</v>
      </c>
      <c r="AD332" s="29"/>
      <c r="AE332" s="30" t="s">
        <v>616</v>
      </c>
      <c r="AF332" s="80"/>
      <c r="AG332" s="32"/>
      <c r="AH332" s="33"/>
      <c r="AI332" s="33"/>
      <c r="AJ332" s="33"/>
      <c r="AK332" s="33"/>
      <c r="AL332" s="33"/>
      <c r="AM332" s="33"/>
      <c r="AN332" s="33"/>
      <c r="AO332" s="34"/>
      <c r="AP332" s="34"/>
      <c r="AQ332" s="34"/>
      <c r="AR332" s="34"/>
      <c r="AS332" s="34"/>
      <c r="AT332" s="34"/>
      <c r="AU332" s="34"/>
    </row>
    <row r="333" spans="1:47" x14ac:dyDescent="0.2">
      <c r="B333" s="25"/>
      <c r="F333" s="42"/>
      <c r="G333" s="42"/>
      <c r="H333" s="42"/>
      <c r="I333" s="42"/>
      <c r="J333" s="42"/>
      <c r="K333" s="42"/>
      <c r="L333" s="42"/>
      <c r="M333" s="42"/>
      <c r="N333" s="43"/>
      <c r="O333" s="44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3"/>
      <c r="AF333" s="80"/>
      <c r="AG333" s="32"/>
      <c r="AH333" s="33"/>
      <c r="AI333" s="33"/>
      <c r="AJ333" s="33"/>
      <c r="AK333" s="33"/>
      <c r="AL333" s="33"/>
      <c r="AM333" s="33"/>
      <c r="AN333" s="33"/>
      <c r="AO333" s="34"/>
      <c r="AP333" s="34"/>
      <c r="AQ333" s="34"/>
      <c r="AR333" s="34"/>
      <c r="AS333" s="34"/>
      <c r="AT333" s="34"/>
      <c r="AU333" s="34"/>
    </row>
    <row r="334" spans="1:47" x14ac:dyDescent="0.2">
      <c r="B334" s="25"/>
      <c r="F334" s="42"/>
      <c r="G334" s="42"/>
      <c r="H334" s="42"/>
      <c r="I334" s="42"/>
      <c r="J334" s="42"/>
      <c r="K334" s="42"/>
      <c r="L334" s="42"/>
      <c r="M334" s="42"/>
      <c r="N334" s="43"/>
      <c r="O334" s="44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3"/>
      <c r="AF334" s="80"/>
      <c r="AG334" s="32"/>
      <c r="AH334" s="33"/>
      <c r="AI334" s="33"/>
      <c r="AJ334" s="33"/>
      <c r="AK334" s="33"/>
      <c r="AL334" s="33"/>
      <c r="AM334" s="33"/>
      <c r="AN334" s="33"/>
      <c r="AO334" s="34"/>
      <c r="AP334" s="34"/>
      <c r="AQ334" s="34"/>
      <c r="AR334" s="34"/>
      <c r="AS334" s="34"/>
      <c r="AT334" s="34"/>
      <c r="AU334" s="34"/>
    </row>
    <row r="335" spans="1:47" x14ac:dyDescent="0.2">
      <c r="B335" s="25"/>
      <c r="F335" s="42"/>
      <c r="G335" s="42"/>
      <c r="H335" s="42"/>
      <c r="I335" s="42"/>
      <c r="J335" s="42"/>
      <c r="K335" s="42"/>
      <c r="L335" s="42"/>
      <c r="M335" s="42"/>
      <c r="N335" s="43"/>
      <c r="O335" s="44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3"/>
      <c r="AF335" s="80"/>
      <c r="AG335" s="32"/>
      <c r="AH335" s="33"/>
      <c r="AI335" s="33"/>
      <c r="AJ335" s="33"/>
      <c r="AK335" s="33"/>
      <c r="AL335" s="33"/>
      <c r="AM335" s="33"/>
      <c r="AN335" s="33"/>
      <c r="AO335" s="34"/>
      <c r="AP335" s="34"/>
      <c r="AQ335" s="34"/>
      <c r="AR335" s="34"/>
      <c r="AS335" s="34"/>
      <c r="AT335" s="34"/>
      <c r="AU335" s="34"/>
    </row>
    <row r="336" spans="1:47" x14ac:dyDescent="0.2">
      <c r="B336" s="25"/>
      <c r="C336" s="1" t="s">
        <v>10</v>
      </c>
      <c r="D336" s="45" t="s">
        <v>617</v>
      </c>
      <c r="E336" s="70"/>
      <c r="F336" s="46">
        <v>5744294</v>
      </c>
      <c r="G336" s="46">
        <v>4548066</v>
      </c>
      <c r="H336" s="46">
        <v>5046899</v>
      </c>
      <c r="I336" s="46">
        <v>3551900</v>
      </c>
      <c r="J336" s="46">
        <v>2187645</v>
      </c>
      <c r="K336" s="46">
        <v>1155206</v>
      </c>
      <c r="L336" s="46">
        <v>811711</v>
      </c>
      <c r="M336" s="46">
        <v>132675</v>
      </c>
      <c r="N336" s="47">
        <v>23178396</v>
      </c>
      <c r="O336" s="48">
        <v>52310</v>
      </c>
      <c r="P336" s="46"/>
      <c r="Q336" s="46">
        <v>41734</v>
      </c>
      <c r="R336" s="46"/>
      <c r="S336" s="46">
        <v>49713</v>
      </c>
      <c r="T336" s="46"/>
      <c r="U336" s="46">
        <v>40641</v>
      </c>
      <c r="V336" s="46"/>
      <c r="W336" s="46">
        <v>29139</v>
      </c>
      <c r="X336" s="46"/>
      <c r="Y336" s="46">
        <v>17730</v>
      </c>
      <c r="Z336" s="46"/>
      <c r="AA336" s="46">
        <v>17261</v>
      </c>
      <c r="AB336" s="46"/>
      <c r="AC336" s="46">
        <v>6400</v>
      </c>
      <c r="AD336" s="46"/>
      <c r="AE336" s="47">
        <v>254928</v>
      </c>
      <c r="AF336" s="80"/>
      <c r="AG336" s="32"/>
      <c r="AH336" s="33"/>
      <c r="AI336" s="33"/>
      <c r="AJ336" s="33"/>
      <c r="AK336" s="33"/>
      <c r="AL336" s="33"/>
      <c r="AM336" s="33"/>
      <c r="AN336" s="33"/>
      <c r="AO336" s="34"/>
      <c r="AP336" s="34"/>
      <c r="AQ336" s="34"/>
      <c r="AR336" s="34"/>
      <c r="AS336" s="34"/>
      <c r="AT336" s="34"/>
      <c r="AU336" s="34"/>
    </row>
    <row r="337" spans="1:100" x14ac:dyDescent="0.2">
      <c r="F337" s="42"/>
      <c r="G337" s="42"/>
      <c r="H337" s="42"/>
      <c r="I337" s="42"/>
      <c r="J337" s="42"/>
      <c r="K337" s="42"/>
      <c r="L337" s="42"/>
      <c r="M337" s="42"/>
      <c r="N337" s="43"/>
      <c r="O337" s="44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3"/>
      <c r="AF337" s="80"/>
      <c r="AG337" s="32"/>
      <c r="AH337" s="33"/>
      <c r="AI337" s="33"/>
      <c r="AJ337" s="33"/>
      <c r="AK337" s="33"/>
      <c r="AL337" s="33"/>
      <c r="AM337" s="33"/>
      <c r="AN337" s="33"/>
      <c r="AO337" s="34"/>
      <c r="AP337" s="34"/>
      <c r="AQ337" s="34"/>
      <c r="AR337" s="34"/>
      <c r="AS337" s="34"/>
      <c r="AT337" s="34"/>
      <c r="AU337" s="34"/>
    </row>
    <row r="338" spans="1:100" x14ac:dyDescent="0.2">
      <c r="B338" s="25"/>
      <c r="D338" s="49"/>
      <c r="E338" s="71"/>
      <c r="F338" s="42"/>
      <c r="G338" s="42"/>
      <c r="H338" s="42"/>
      <c r="I338" s="42"/>
      <c r="J338" s="42"/>
      <c r="K338" s="42"/>
      <c r="L338" s="42"/>
      <c r="M338" s="42"/>
      <c r="N338" s="43"/>
      <c r="O338" s="44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3"/>
      <c r="AF338" s="80"/>
      <c r="AG338" s="32"/>
      <c r="AH338" s="33"/>
      <c r="AI338" s="33"/>
      <c r="AJ338" s="33"/>
      <c r="AK338" s="33"/>
      <c r="AL338" s="33"/>
      <c r="AM338" s="33"/>
      <c r="AN338" s="33"/>
      <c r="AO338" s="34"/>
      <c r="AP338" s="34"/>
      <c r="AQ338" s="34"/>
      <c r="AR338" s="34"/>
      <c r="AS338" s="34"/>
      <c r="AT338" s="34"/>
      <c r="AU338" s="34"/>
    </row>
    <row r="339" spans="1:100" x14ac:dyDescent="0.2">
      <c r="B339" s="25"/>
      <c r="C339" s="1" t="s">
        <v>107</v>
      </c>
      <c r="D339" s="50" t="s">
        <v>618</v>
      </c>
      <c r="E339" s="72"/>
      <c r="F339" s="46">
        <v>62811</v>
      </c>
      <c r="G339" s="46">
        <v>225008</v>
      </c>
      <c r="H339" s="46">
        <v>345508</v>
      </c>
      <c r="I339" s="46">
        <v>286600</v>
      </c>
      <c r="J339" s="46">
        <v>178999</v>
      </c>
      <c r="K339" s="46">
        <v>103681</v>
      </c>
      <c r="L339" s="46">
        <v>99861</v>
      </c>
      <c r="M339" s="46">
        <v>41177</v>
      </c>
      <c r="N339" s="47">
        <v>1343645</v>
      </c>
      <c r="O339" s="48">
        <v>1384</v>
      </c>
      <c r="P339" s="46"/>
      <c r="Q339" s="46">
        <v>2683</v>
      </c>
      <c r="R339" s="46"/>
      <c r="S339" s="46">
        <v>5265</v>
      </c>
      <c r="T339" s="46"/>
      <c r="U339" s="46">
        <v>6372</v>
      </c>
      <c r="V339" s="46"/>
      <c r="W339" s="46">
        <v>6471</v>
      </c>
      <c r="X339" s="46"/>
      <c r="Y339" s="46">
        <v>4873</v>
      </c>
      <c r="Z339" s="46"/>
      <c r="AA339" s="46">
        <v>6420</v>
      </c>
      <c r="AB339" s="46"/>
      <c r="AC339" s="46">
        <v>3797</v>
      </c>
      <c r="AD339" s="46"/>
      <c r="AE339" s="47">
        <v>37265</v>
      </c>
      <c r="AF339" s="80"/>
      <c r="AG339" s="32"/>
      <c r="AH339" s="33"/>
      <c r="AI339" s="33"/>
      <c r="AJ339" s="33"/>
      <c r="AK339" s="33"/>
      <c r="AL339" s="33"/>
      <c r="AM339" s="33"/>
      <c r="AN339" s="33"/>
      <c r="AO339" s="34"/>
      <c r="AP339" s="34"/>
      <c r="AQ339" s="34"/>
      <c r="AR339" s="34"/>
      <c r="AS339" s="34"/>
      <c r="AT339" s="34"/>
      <c r="AU339" s="34"/>
    </row>
    <row r="340" spans="1:100" x14ac:dyDescent="0.2">
      <c r="B340" s="25"/>
      <c r="C340" s="1" t="s">
        <v>38</v>
      </c>
      <c r="D340" s="50" t="s">
        <v>619</v>
      </c>
      <c r="E340" s="72"/>
      <c r="F340" s="46">
        <v>59688</v>
      </c>
      <c r="G340" s="46">
        <v>237748</v>
      </c>
      <c r="H340" s="46">
        <v>578315</v>
      </c>
      <c r="I340" s="46">
        <v>582616</v>
      </c>
      <c r="J340" s="46">
        <v>335043</v>
      </c>
      <c r="K340" s="46">
        <v>153254</v>
      </c>
      <c r="L340" s="46">
        <v>103856</v>
      </c>
      <c r="M340" s="46">
        <v>17656</v>
      </c>
      <c r="N340" s="47">
        <v>2068176</v>
      </c>
      <c r="O340" s="48">
        <v>698</v>
      </c>
      <c r="P340" s="46"/>
      <c r="Q340" s="46">
        <v>2290</v>
      </c>
      <c r="R340" s="46"/>
      <c r="S340" s="46">
        <v>4642</v>
      </c>
      <c r="T340" s="46"/>
      <c r="U340" s="46">
        <v>3927</v>
      </c>
      <c r="V340" s="46"/>
      <c r="W340" s="46">
        <v>2220</v>
      </c>
      <c r="X340" s="46"/>
      <c r="Y340" s="46">
        <v>1112</v>
      </c>
      <c r="Z340" s="46"/>
      <c r="AA340" s="46">
        <v>779</v>
      </c>
      <c r="AB340" s="46"/>
      <c r="AC340" s="46">
        <v>220</v>
      </c>
      <c r="AD340" s="46"/>
      <c r="AE340" s="47">
        <v>15888</v>
      </c>
      <c r="AF340" s="80"/>
      <c r="AG340" s="32"/>
      <c r="AH340" s="33"/>
      <c r="AI340" s="33"/>
      <c r="AJ340" s="33"/>
      <c r="AK340" s="33"/>
      <c r="AL340" s="33"/>
      <c r="AM340" s="33"/>
      <c r="AN340" s="33"/>
      <c r="AO340" s="34"/>
      <c r="AP340" s="34"/>
      <c r="AQ340" s="34"/>
      <c r="AR340" s="34"/>
      <c r="AS340" s="34"/>
      <c r="AT340" s="34"/>
      <c r="AU340" s="34"/>
    </row>
    <row r="341" spans="1:100" x14ac:dyDescent="0.2">
      <c r="B341" s="25"/>
      <c r="C341" s="1" t="s">
        <v>43</v>
      </c>
      <c r="D341" s="50" t="s">
        <v>620</v>
      </c>
      <c r="E341" s="72"/>
      <c r="F341" s="46">
        <v>2360211</v>
      </c>
      <c r="G341" s="46">
        <v>1024437</v>
      </c>
      <c r="H341" s="46">
        <v>825420</v>
      </c>
      <c r="I341" s="46">
        <v>415551</v>
      </c>
      <c r="J341" s="46">
        <v>222458</v>
      </c>
      <c r="K341" s="46">
        <v>100301</v>
      </c>
      <c r="L341" s="46">
        <v>59642</v>
      </c>
      <c r="M341" s="46">
        <v>6307</v>
      </c>
      <c r="N341" s="47">
        <v>5014327</v>
      </c>
      <c r="O341" s="48">
        <v>11460</v>
      </c>
      <c r="P341" s="46"/>
      <c r="Q341" s="46">
        <v>5681</v>
      </c>
      <c r="R341" s="46"/>
      <c r="S341" s="46">
        <v>4085</v>
      </c>
      <c r="T341" s="46"/>
      <c r="U341" s="46">
        <v>2378</v>
      </c>
      <c r="V341" s="46"/>
      <c r="W341" s="46">
        <v>1140</v>
      </c>
      <c r="X341" s="46"/>
      <c r="Y341" s="46">
        <v>532</v>
      </c>
      <c r="Z341" s="46"/>
      <c r="AA341" s="46">
        <v>365</v>
      </c>
      <c r="AB341" s="46"/>
      <c r="AC341" s="46">
        <v>60</v>
      </c>
      <c r="AD341" s="46"/>
      <c r="AE341" s="47">
        <v>25701</v>
      </c>
      <c r="AF341" s="80"/>
      <c r="AG341" s="32"/>
      <c r="AH341" s="33"/>
      <c r="AI341" s="33"/>
      <c r="AJ341" s="33"/>
      <c r="AK341" s="33"/>
      <c r="AL341" s="33"/>
      <c r="AM341" s="33"/>
      <c r="AN341" s="33"/>
      <c r="AO341" s="34"/>
      <c r="AP341" s="34"/>
      <c r="AQ341" s="34"/>
      <c r="AR341" s="34"/>
      <c r="AS341" s="34"/>
      <c r="AT341" s="34"/>
      <c r="AU341" s="34"/>
    </row>
    <row r="342" spans="1:100" x14ac:dyDescent="0.2">
      <c r="B342" s="25"/>
      <c r="C342" s="1" t="s">
        <v>54</v>
      </c>
      <c r="D342" s="50" t="s">
        <v>621</v>
      </c>
      <c r="E342" s="72"/>
      <c r="F342" s="46">
        <v>1583201</v>
      </c>
      <c r="G342" s="46">
        <v>1199819</v>
      </c>
      <c r="H342" s="46">
        <v>1116450</v>
      </c>
      <c r="I342" s="46">
        <v>680966</v>
      </c>
      <c r="J342" s="46">
        <v>415426</v>
      </c>
      <c r="K342" s="46">
        <v>211596</v>
      </c>
      <c r="L342" s="46">
        <v>126812</v>
      </c>
      <c r="M342" s="46">
        <v>13708</v>
      </c>
      <c r="N342" s="47">
        <v>5347978</v>
      </c>
      <c r="O342" s="48">
        <v>14704</v>
      </c>
      <c r="P342" s="46"/>
      <c r="Q342" s="46">
        <v>11972</v>
      </c>
      <c r="R342" s="46"/>
      <c r="S342" s="46">
        <v>12112</v>
      </c>
      <c r="T342" s="46"/>
      <c r="U342" s="46">
        <v>9099</v>
      </c>
      <c r="V342" s="46"/>
      <c r="W342" s="46">
        <v>6484</v>
      </c>
      <c r="X342" s="46"/>
      <c r="Y342" s="46">
        <v>3431</v>
      </c>
      <c r="Z342" s="46"/>
      <c r="AA342" s="46">
        <v>2773</v>
      </c>
      <c r="AB342" s="46"/>
      <c r="AC342" s="46">
        <v>661</v>
      </c>
      <c r="AD342" s="46"/>
      <c r="AE342" s="47">
        <v>61236</v>
      </c>
      <c r="AF342" s="80"/>
      <c r="AG342" s="32"/>
      <c r="AH342" s="33"/>
      <c r="AI342" s="33"/>
      <c r="AJ342" s="33"/>
      <c r="AK342" s="33"/>
      <c r="AL342" s="33"/>
      <c r="AM342" s="33"/>
      <c r="AN342" s="33"/>
      <c r="AO342" s="34"/>
      <c r="AP342" s="34"/>
      <c r="AQ342" s="34"/>
      <c r="AR342" s="34"/>
      <c r="AS342" s="34"/>
      <c r="AT342" s="34"/>
      <c r="AU342" s="34"/>
    </row>
    <row r="343" spans="1:100" x14ac:dyDescent="0.2">
      <c r="B343" s="25"/>
      <c r="C343" s="1" t="s">
        <v>18</v>
      </c>
      <c r="D343" s="50" t="s">
        <v>622</v>
      </c>
      <c r="E343" s="72"/>
      <c r="F343" s="46">
        <v>1678383</v>
      </c>
      <c r="G343" s="46">
        <v>1861054</v>
      </c>
      <c r="H343" s="46">
        <v>2181206</v>
      </c>
      <c r="I343" s="46">
        <v>1586167</v>
      </c>
      <c r="J343" s="46">
        <v>1035719</v>
      </c>
      <c r="K343" s="46">
        <v>586374</v>
      </c>
      <c r="L343" s="46">
        <v>421540</v>
      </c>
      <c r="M343" s="46">
        <v>53827</v>
      </c>
      <c r="N343" s="47">
        <v>9404270</v>
      </c>
      <c r="O343" s="48">
        <v>24064</v>
      </c>
      <c r="P343" s="46"/>
      <c r="Q343" s="46">
        <v>19108</v>
      </c>
      <c r="R343" s="46"/>
      <c r="S343" s="46">
        <v>23609</v>
      </c>
      <c r="T343" s="46"/>
      <c r="U343" s="46">
        <v>18865</v>
      </c>
      <c r="V343" s="46"/>
      <c r="W343" s="46">
        <v>12824</v>
      </c>
      <c r="X343" s="46"/>
      <c r="Y343" s="46">
        <v>7782</v>
      </c>
      <c r="Z343" s="46"/>
      <c r="AA343" s="46">
        <v>6924</v>
      </c>
      <c r="AB343" s="46"/>
      <c r="AC343" s="46">
        <v>1662</v>
      </c>
      <c r="AD343" s="46"/>
      <c r="AE343" s="47">
        <v>114838</v>
      </c>
      <c r="AF343" s="80"/>
      <c r="AG343" s="32"/>
      <c r="AH343" s="33"/>
      <c r="AI343" s="33"/>
      <c r="AJ343" s="33"/>
      <c r="AK343" s="33"/>
      <c r="AL343" s="33"/>
      <c r="AM343" s="33"/>
      <c r="AN343" s="33"/>
      <c r="AO343" s="34"/>
      <c r="AP343" s="34"/>
      <c r="AQ343" s="34"/>
      <c r="AR343" s="34"/>
      <c r="AS343" s="34"/>
      <c r="AT343" s="34"/>
      <c r="AU343" s="34"/>
    </row>
    <row r="344" spans="1:100" x14ac:dyDescent="0.2">
      <c r="A344" s="51"/>
      <c r="B344" s="25"/>
      <c r="C344" s="51"/>
      <c r="D344" s="52"/>
      <c r="E344" s="5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80"/>
      <c r="AG344" s="32"/>
      <c r="AH344" s="33"/>
      <c r="AI344" s="33"/>
      <c r="AJ344" s="33"/>
      <c r="AK344" s="33"/>
      <c r="AL344" s="33"/>
      <c r="AM344" s="33"/>
      <c r="AN344" s="33"/>
      <c r="AO344" s="34"/>
      <c r="AP344" s="34"/>
      <c r="AQ344" s="34"/>
      <c r="AR344" s="34"/>
      <c r="AS344" s="34"/>
      <c r="AT344" s="34"/>
      <c r="AU344" s="34"/>
    </row>
    <row r="345" spans="1:100" x14ac:dyDescent="0.2">
      <c r="A345" s="53"/>
      <c r="B345" s="54"/>
      <c r="C345" s="53"/>
      <c r="D345" s="55"/>
      <c r="E345" s="55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  <c r="AA345" s="56"/>
      <c r="AB345" s="56"/>
      <c r="AC345" s="56"/>
      <c r="AD345" s="56"/>
      <c r="AE345" s="56"/>
      <c r="AF345" s="80"/>
      <c r="AG345" s="32"/>
      <c r="AH345" s="33"/>
      <c r="AI345" s="33"/>
      <c r="AJ345" s="33"/>
      <c r="AK345" s="33"/>
      <c r="AL345" s="33"/>
      <c r="AM345" s="33"/>
      <c r="AN345" s="33"/>
      <c r="AO345" s="34"/>
      <c r="AP345" s="34"/>
      <c r="AQ345" s="34"/>
      <c r="AR345" s="34"/>
      <c r="AS345" s="34"/>
      <c r="AT345" s="34"/>
      <c r="AU345" s="34"/>
    </row>
    <row r="346" spans="1:100" x14ac:dyDescent="0.2">
      <c r="B346" s="25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F346" s="80"/>
      <c r="AG346" s="32"/>
      <c r="AH346" s="33"/>
      <c r="AI346" s="33"/>
      <c r="AJ346" s="33"/>
      <c r="AK346" s="33"/>
      <c r="AL346" s="33"/>
      <c r="AM346" s="33"/>
      <c r="AN346" s="33"/>
      <c r="AO346" s="34"/>
      <c r="AP346" s="34"/>
      <c r="AQ346" s="34"/>
      <c r="AR346" s="34"/>
      <c r="AS346" s="34"/>
      <c r="AT346" s="34"/>
      <c r="AU346" s="34"/>
    </row>
    <row r="347" spans="1:100" s="60" customFormat="1" x14ac:dyDescent="0.2">
      <c r="A347" s="57">
        <v>1</v>
      </c>
      <c r="B347" s="58">
        <v>2</v>
      </c>
      <c r="C347" s="57">
        <v>3</v>
      </c>
      <c r="D347" s="58">
        <v>4</v>
      </c>
      <c r="E347" s="58"/>
      <c r="F347" s="57">
        <v>5</v>
      </c>
      <c r="G347" s="58">
        <v>6</v>
      </c>
      <c r="H347" s="57">
        <v>7</v>
      </c>
      <c r="I347" s="58">
        <v>8</v>
      </c>
      <c r="J347" s="57">
        <v>9</v>
      </c>
      <c r="K347" s="58">
        <v>10</v>
      </c>
      <c r="L347" s="57">
        <v>11</v>
      </c>
      <c r="M347" s="58">
        <v>12</v>
      </c>
      <c r="N347" s="57">
        <v>13</v>
      </c>
      <c r="O347" s="58">
        <v>100</v>
      </c>
      <c r="P347" s="58"/>
      <c r="Q347" s="57">
        <v>101</v>
      </c>
      <c r="R347" s="57"/>
      <c r="S347" s="58">
        <v>102</v>
      </c>
      <c r="T347" s="58"/>
      <c r="U347" s="57">
        <v>103</v>
      </c>
      <c r="V347" s="57"/>
      <c r="W347" s="58">
        <v>104</v>
      </c>
      <c r="X347" s="58"/>
      <c r="Y347" s="57">
        <v>105</v>
      </c>
      <c r="Z347" s="57"/>
      <c r="AA347" s="58">
        <v>106</v>
      </c>
      <c r="AB347" s="58"/>
      <c r="AC347" s="57">
        <v>107</v>
      </c>
      <c r="AD347" s="57"/>
      <c r="AE347" s="58">
        <v>108</v>
      </c>
      <c r="AF347" s="81">
        <v>188</v>
      </c>
      <c r="AG347" s="57">
        <v>189</v>
      </c>
      <c r="AH347" s="58">
        <v>190</v>
      </c>
      <c r="AI347" s="57">
        <v>191</v>
      </c>
      <c r="AJ347" s="58">
        <v>192</v>
      </c>
      <c r="AK347" s="57">
        <v>193</v>
      </c>
      <c r="AL347" s="58">
        <v>194</v>
      </c>
      <c r="AM347" s="57">
        <v>195</v>
      </c>
      <c r="AN347" s="58">
        <v>196</v>
      </c>
      <c r="AO347" s="57">
        <v>197</v>
      </c>
      <c r="AP347" s="58">
        <v>198</v>
      </c>
      <c r="AQ347" s="57">
        <v>199</v>
      </c>
      <c r="AR347" s="58">
        <v>200</v>
      </c>
      <c r="AS347" s="57">
        <v>201</v>
      </c>
      <c r="AT347" s="58">
        <v>202</v>
      </c>
      <c r="AU347" s="57">
        <v>203</v>
      </c>
      <c r="AV347" s="59">
        <v>204</v>
      </c>
      <c r="AW347" s="60">
        <v>205</v>
      </c>
      <c r="AX347" s="59">
        <v>206</v>
      </c>
      <c r="AY347" s="60">
        <v>207</v>
      </c>
      <c r="AZ347" s="59">
        <v>208</v>
      </c>
      <c r="BA347" s="60">
        <v>209</v>
      </c>
      <c r="BB347" s="59">
        <v>210</v>
      </c>
      <c r="BC347" s="60">
        <v>211</v>
      </c>
      <c r="BD347" s="59">
        <v>212</v>
      </c>
      <c r="BE347" s="60">
        <v>213</v>
      </c>
      <c r="BF347" s="59">
        <v>214</v>
      </c>
      <c r="BG347" s="60">
        <v>215</v>
      </c>
      <c r="BH347" s="59">
        <v>216</v>
      </c>
      <c r="BI347" s="60">
        <v>217</v>
      </c>
      <c r="BJ347" s="59">
        <v>218</v>
      </c>
      <c r="BK347" s="60">
        <v>219</v>
      </c>
      <c r="BL347" s="59">
        <v>220</v>
      </c>
      <c r="BM347" s="60">
        <v>221</v>
      </c>
      <c r="BN347" s="59">
        <v>222</v>
      </c>
      <c r="BO347" s="60">
        <v>223</v>
      </c>
      <c r="BP347" s="59">
        <v>224</v>
      </c>
      <c r="BQ347" s="60">
        <v>225</v>
      </c>
      <c r="BR347" s="59">
        <v>226</v>
      </c>
      <c r="BS347" s="60">
        <v>227</v>
      </c>
      <c r="BT347" s="59">
        <v>228</v>
      </c>
      <c r="BU347" s="60">
        <v>229</v>
      </c>
      <c r="BV347" s="59">
        <v>230</v>
      </c>
      <c r="BW347" s="60">
        <v>231</v>
      </c>
      <c r="BX347" s="59">
        <v>232</v>
      </c>
      <c r="BY347" s="60">
        <v>233</v>
      </c>
      <c r="BZ347" s="59">
        <v>234</v>
      </c>
      <c r="CA347" s="60">
        <v>235</v>
      </c>
      <c r="CB347" s="59">
        <v>236</v>
      </c>
      <c r="CC347" s="60">
        <v>237</v>
      </c>
      <c r="CD347" s="59">
        <v>238</v>
      </c>
      <c r="CE347" s="60">
        <v>239</v>
      </c>
      <c r="CF347" s="59">
        <v>240</v>
      </c>
      <c r="CG347" s="60">
        <v>241</v>
      </c>
      <c r="CH347" s="59">
        <v>242</v>
      </c>
      <c r="CI347" s="60">
        <v>243</v>
      </c>
      <c r="CJ347" s="59">
        <v>244</v>
      </c>
      <c r="CK347" s="60">
        <v>245</v>
      </c>
      <c r="CL347" s="59">
        <v>246</v>
      </c>
      <c r="CM347" s="60">
        <v>247</v>
      </c>
      <c r="CN347" s="59">
        <v>248</v>
      </c>
      <c r="CO347" s="60">
        <v>249</v>
      </c>
      <c r="CP347" s="59">
        <v>250</v>
      </c>
      <c r="CQ347" s="60">
        <v>251</v>
      </c>
      <c r="CR347" s="59">
        <v>252</v>
      </c>
      <c r="CS347" s="60">
        <v>253</v>
      </c>
      <c r="CT347" s="59">
        <v>254</v>
      </c>
      <c r="CU347" s="60">
        <v>255</v>
      </c>
      <c r="CV347" s="59">
        <v>256</v>
      </c>
    </row>
    <row r="348" spans="1:100" x14ac:dyDescent="0.2"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80"/>
      <c r="AG348" s="32"/>
      <c r="AH348" s="33"/>
      <c r="AI348" s="33"/>
      <c r="AJ348" s="33"/>
      <c r="AK348" s="33"/>
      <c r="AL348" s="33"/>
      <c r="AM348" s="33"/>
      <c r="AN348" s="33"/>
      <c r="AO348" s="34"/>
      <c r="AP348" s="34"/>
      <c r="AQ348" s="34"/>
      <c r="AR348" s="34"/>
      <c r="AS348" s="34"/>
      <c r="AT348" s="34"/>
      <c r="AU348" s="34"/>
    </row>
    <row r="349" spans="1:100" x14ac:dyDescent="0.2">
      <c r="D349" s="17" t="s">
        <v>629</v>
      </c>
      <c r="E349" s="17">
        <f>COUNTIF(E$6:E$331,D349)</f>
        <v>71</v>
      </c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82"/>
      <c r="Q349" s="32"/>
      <c r="R349" s="82"/>
      <c r="S349" s="32"/>
      <c r="T349" s="82"/>
      <c r="U349" s="32"/>
      <c r="V349" s="82"/>
      <c r="W349" s="32"/>
      <c r="X349" s="82"/>
      <c r="Y349" s="32"/>
      <c r="Z349" s="82"/>
      <c r="AA349" s="32"/>
      <c r="AB349" s="82"/>
      <c r="AC349" s="82">
        <f>SUMIF(E6:E331,D349,AC6:AC331)/AC336</f>
        <v>0.65531249999999996</v>
      </c>
      <c r="AD349" s="82"/>
      <c r="AE349" s="32"/>
      <c r="AF349" s="79">
        <f>SUMIF(E$6:E$331,D349,AE$6:AE$331)/SUMIF(E$6:E$331,D349,N$6:N$331)</f>
        <v>9.8278339724139664E-3</v>
      </c>
      <c r="AG349" s="32"/>
      <c r="AH349" s="33"/>
      <c r="AI349" s="33"/>
      <c r="AJ349" s="33"/>
      <c r="AK349" s="33"/>
      <c r="AL349" s="33"/>
      <c r="AM349" s="33"/>
      <c r="AN349" s="33"/>
      <c r="AO349" s="34"/>
      <c r="AP349" s="34"/>
      <c r="AQ349" s="34"/>
      <c r="AR349" s="34"/>
      <c r="AS349" s="34"/>
      <c r="AT349" s="34"/>
      <c r="AU349" s="34"/>
    </row>
    <row r="350" spans="1:100" x14ac:dyDescent="0.2">
      <c r="D350" s="17" t="s">
        <v>623</v>
      </c>
      <c r="E350" s="17">
        <f t="shared" ref="E350:E354" si="12">COUNTIF(E$6:E$331,D350)</f>
        <v>39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82"/>
      <c r="Q350" s="32"/>
      <c r="R350" s="82"/>
      <c r="S350" s="32"/>
      <c r="T350" s="82"/>
      <c r="U350" s="32"/>
      <c r="V350" s="82"/>
      <c r="W350" s="32"/>
      <c r="X350" s="82"/>
      <c r="Y350" s="32"/>
      <c r="Z350" s="82"/>
      <c r="AA350" s="32"/>
      <c r="AB350" s="82"/>
      <c r="AC350" s="32"/>
      <c r="AD350" s="82"/>
      <c r="AE350" s="32"/>
      <c r="AF350" s="79">
        <f>SUMIF(E$6:E$331,D350,AE$6:AE$331)/SUMIF(E$6:E$331,D350,N$6:N$331)</f>
        <v>8.520569091362137E-3</v>
      </c>
      <c r="AG350" s="32"/>
      <c r="AH350" s="33"/>
      <c r="AI350" s="33"/>
      <c r="AJ350" s="33"/>
      <c r="AK350" s="33"/>
      <c r="AL350" s="33"/>
      <c r="AM350" s="33"/>
      <c r="AN350" s="33"/>
      <c r="AO350" s="34"/>
      <c r="AP350" s="34"/>
      <c r="AQ350" s="34"/>
      <c r="AR350" s="34"/>
      <c r="AS350" s="34"/>
      <c r="AT350" s="34"/>
      <c r="AU350" s="34"/>
    </row>
    <row r="351" spans="1:100" x14ac:dyDescent="0.2">
      <c r="D351" s="17" t="s">
        <v>626</v>
      </c>
      <c r="E351" s="17">
        <f t="shared" si="12"/>
        <v>58</v>
      </c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82"/>
      <c r="Q351" s="32"/>
      <c r="R351" s="82"/>
      <c r="S351" s="32"/>
      <c r="T351" s="82"/>
      <c r="U351" s="32"/>
      <c r="V351" s="82"/>
      <c r="W351" s="32"/>
      <c r="X351" s="82"/>
      <c r="Y351" s="32"/>
      <c r="Z351" s="82"/>
      <c r="AA351" s="32"/>
      <c r="AB351" s="82"/>
      <c r="AC351" s="32"/>
      <c r="AD351" s="82"/>
      <c r="AE351" s="32"/>
      <c r="AF351" s="79">
        <f>SUMIF(E$6:E$331,D351,AE$6:AE$331)/SUMIF(E$6:E$331,D351,N$6:N$331)</f>
        <v>7.1542096299701419E-3</v>
      </c>
      <c r="AG351" s="32"/>
      <c r="AH351" s="33"/>
      <c r="AI351" s="33"/>
      <c r="AJ351" s="33"/>
      <c r="AK351" s="33"/>
      <c r="AL351" s="33"/>
      <c r="AM351" s="33"/>
      <c r="AN351" s="33"/>
      <c r="AO351" s="34"/>
      <c r="AP351" s="34"/>
      <c r="AQ351" s="34"/>
      <c r="AR351" s="34"/>
      <c r="AS351" s="34"/>
      <c r="AT351" s="34"/>
      <c r="AU351" s="34"/>
    </row>
    <row r="352" spans="1:100" x14ac:dyDescent="0.2">
      <c r="D352" s="17" t="s">
        <v>625</v>
      </c>
      <c r="E352" s="17">
        <f t="shared" si="12"/>
        <v>55</v>
      </c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82"/>
      <c r="Q352" s="32"/>
      <c r="R352" s="82"/>
      <c r="S352" s="32"/>
      <c r="T352" s="82"/>
      <c r="U352" s="32"/>
      <c r="V352" s="82"/>
      <c r="W352" s="32"/>
      <c r="X352" s="82"/>
      <c r="Y352" s="32"/>
      <c r="Z352" s="82"/>
      <c r="AA352" s="32"/>
      <c r="AB352" s="82"/>
      <c r="AC352" s="32"/>
      <c r="AD352" s="82"/>
      <c r="AE352" s="32"/>
      <c r="AF352" s="79">
        <f t="shared" ref="AF352" si="13">SUMIF(E$6:E$331,D352,AE$6:AE$331)/SUMIF(E$6:E$331,D352,N$6:N$331)</f>
        <v>8.8366446581132213E-3</v>
      </c>
      <c r="AG352" s="32"/>
      <c r="AH352" s="33"/>
      <c r="AI352" s="33"/>
      <c r="AJ352" s="33"/>
      <c r="AK352" s="33"/>
      <c r="AL352" s="33"/>
      <c r="AM352" s="33"/>
      <c r="AN352" s="33"/>
      <c r="AO352" s="34"/>
      <c r="AP352" s="34"/>
      <c r="AQ352" s="34"/>
      <c r="AR352" s="34"/>
      <c r="AS352" s="34"/>
      <c r="AT352" s="34"/>
      <c r="AU352" s="34"/>
    </row>
    <row r="353" spans="4:47" x14ac:dyDescent="0.2">
      <c r="D353" s="17" t="s">
        <v>627</v>
      </c>
      <c r="E353" s="17">
        <f t="shared" si="12"/>
        <v>48</v>
      </c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82"/>
      <c r="Q353" s="32"/>
      <c r="R353" s="82"/>
      <c r="S353" s="32"/>
      <c r="T353" s="82"/>
      <c r="U353" s="32"/>
      <c r="V353" s="82"/>
      <c r="W353" s="32"/>
      <c r="X353" s="82"/>
      <c r="Y353" s="32"/>
      <c r="Z353" s="82"/>
      <c r="AA353" s="32"/>
      <c r="AB353" s="82"/>
      <c r="AC353" s="32"/>
      <c r="AD353" s="82"/>
      <c r="AE353" s="32"/>
      <c r="AF353" s="79">
        <f>SUMIF(E$6:E$331,D353,AE$6:AE$331)/SUMIF(E$6:E$331,D353,N$6:N$331)</f>
        <v>1.0609033829344762E-2</v>
      </c>
      <c r="AG353" s="32"/>
      <c r="AH353" s="33"/>
      <c r="AI353" s="33"/>
      <c r="AJ353" s="33"/>
      <c r="AK353" s="33"/>
      <c r="AL353" s="33"/>
      <c r="AM353" s="33"/>
      <c r="AN353" s="33"/>
      <c r="AO353" s="34"/>
      <c r="AP353" s="34"/>
      <c r="AQ353" s="34"/>
      <c r="AR353" s="34"/>
      <c r="AS353" s="34"/>
      <c r="AT353" s="34"/>
      <c r="AU353" s="34"/>
    </row>
    <row r="354" spans="4:47" x14ac:dyDescent="0.2">
      <c r="D354" s="17" t="s">
        <v>624</v>
      </c>
      <c r="E354" s="17">
        <f t="shared" si="12"/>
        <v>55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82"/>
      <c r="Q354" s="32"/>
      <c r="R354" s="82"/>
      <c r="S354" s="32"/>
      <c r="T354" s="82"/>
      <c r="U354" s="32"/>
      <c r="V354" s="82"/>
      <c r="W354" s="32"/>
      <c r="X354" s="82"/>
      <c r="Y354" s="32"/>
      <c r="Z354" s="82"/>
      <c r="AA354" s="32"/>
      <c r="AB354" s="82"/>
      <c r="AC354" s="32"/>
      <c r="AD354" s="82"/>
      <c r="AE354" s="32"/>
      <c r="AF354" s="79">
        <f>SUMIF(E$6:E$331,D354,AE$6:AE$331)/SUMIF(E$6:E$331,D354,N$6:N$331)</f>
        <v>2.6530516103984287E-2</v>
      </c>
      <c r="AG354" s="32"/>
      <c r="AH354" s="33"/>
      <c r="AI354" s="33"/>
      <c r="AJ354" s="33"/>
      <c r="AK354" s="33"/>
      <c r="AL354" s="33"/>
      <c r="AM354" s="33"/>
      <c r="AN354" s="33"/>
      <c r="AO354" s="34"/>
      <c r="AP354" s="34"/>
      <c r="AQ354" s="34"/>
      <c r="AR354" s="34"/>
      <c r="AS354" s="34"/>
      <c r="AT354" s="34"/>
      <c r="AU354" s="34"/>
    </row>
    <row r="355" spans="4:47" x14ac:dyDescent="0.2"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80"/>
      <c r="AG355" s="32"/>
      <c r="AH355" s="33"/>
      <c r="AI355" s="33"/>
      <c r="AJ355" s="33"/>
      <c r="AK355" s="33"/>
      <c r="AL355" s="33"/>
      <c r="AM355" s="33"/>
      <c r="AN355" s="33"/>
      <c r="AO355" s="34"/>
      <c r="AP355" s="34"/>
      <c r="AQ355" s="34"/>
      <c r="AR355" s="34"/>
      <c r="AS355" s="34"/>
      <c r="AT355" s="34"/>
      <c r="AU355" s="34"/>
    </row>
    <row r="356" spans="4:47" x14ac:dyDescent="0.2">
      <c r="D356" s="17" t="s">
        <v>698</v>
      </c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82"/>
      <c r="AA356" s="32"/>
      <c r="AB356" s="82"/>
      <c r="AC356" s="32"/>
      <c r="AD356" s="82"/>
      <c r="AE356" s="32"/>
      <c r="AF356" s="79">
        <f>(SUMIF(E$6:E$331,D354,AE$6:AE$331)+SUMIF(E$6:E$331,D353,AE$6:AE$331))/(SUMIF(E$6:E$331,D353,N$6:N$331)+SUMIF(E$6:E$331,D354,N$6:N$331))</f>
        <v>1.7463922958711669E-2</v>
      </c>
      <c r="AG356" s="32"/>
      <c r="AH356" s="33"/>
      <c r="AI356" s="33"/>
      <c r="AJ356" s="33"/>
      <c r="AK356" s="33"/>
      <c r="AL356" s="33"/>
      <c r="AM356" s="33"/>
      <c r="AN356" s="33"/>
      <c r="AO356" s="34"/>
      <c r="AP356" s="34"/>
      <c r="AQ356" s="34"/>
      <c r="AR356" s="34"/>
      <c r="AS356" s="34"/>
      <c r="AT356" s="34"/>
      <c r="AU356" s="34"/>
    </row>
    <row r="357" spans="4:47" x14ac:dyDescent="0.2">
      <c r="D357" s="17" t="s">
        <v>709</v>
      </c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82"/>
      <c r="AA357" s="32"/>
      <c r="AB357" s="82"/>
      <c r="AC357" s="32"/>
      <c r="AD357" s="82"/>
      <c r="AE357" s="32"/>
      <c r="AF357" s="79">
        <f>(SUMIF(E$6:E$331,D349,AE$6:AE$331)+SUMIF(E$6:E$331,D350,AE$6:AE$331)+SUMIF(E$6:E$331,D351,AE$6:AE$331))/(SUMIF(E$6:E$331,D349,N$6:N$331)+SUMIF(E$6:E$331,D350,N$6:N$331)+SUMIF(E$6:E$331,D351,N$6:N$331))</f>
        <v>8.8901674643233862E-3</v>
      </c>
      <c r="AG357" s="32"/>
      <c r="AH357" s="33"/>
      <c r="AI357" s="33"/>
      <c r="AJ357" s="33"/>
      <c r="AK357" s="33"/>
      <c r="AL357" s="33"/>
      <c r="AM357" s="33"/>
      <c r="AN357" s="33"/>
      <c r="AO357" s="34"/>
      <c r="AP357" s="34"/>
      <c r="AQ357" s="34"/>
      <c r="AR357" s="34"/>
      <c r="AS357" s="34"/>
      <c r="AT357" s="34"/>
      <c r="AU357" s="34"/>
    </row>
    <row r="358" spans="4:47" x14ac:dyDescent="0.2"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F358" s="80"/>
      <c r="AG358" s="32"/>
      <c r="AH358" s="33"/>
      <c r="AI358" s="33"/>
      <c r="AJ358" s="33"/>
      <c r="AK358" s="33"/>
      <c r="AL358" s="33"/>
      <c r="AM358" s="33"/>
      <c r="AN358" s="33"/>
      <c r="AO358" s="34"/>
      <c r="AP358" s="34"/>
      <c r="AQ358" s="34"/>
      <c r="AR358" s="34"/>
      <c r="AS358" s="34"/>
      <c r="AT358" s="34"/>
      <c r="AU358" s="34"/>
    </row>
    <row r="359" spans="4:47" x14ac:dyDescent="0.2"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80"/>
      <c r="AG359" s="32"/>
      <c r="AH359" s="33"/>
      <c r="AI359" s="33"/>
      <c r="AJ359" s="33"/>
      <c r="AK359" s="33"/>
      <c r="AL359" s="33"/>
      <c r="AM359" s="33"/>
      <c r="AN359" s="33"/>
      <c r="AO359" s="34"/>
      <c r="AP359" s="34"/>
      <c r="AQ359" s="34"/>
      <c r="AR359" s="34"/>
      <c r="AS359" s="34"/>
      <c r="AT359" s="34"/>
      <c r="AU359" s="34"/>
    </row>
    <row r="360" spans="4:47" x14ac:dyDescent="0.2"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80"/>
      <c r="AG360" s="32"/>
      <c r="AH360" s="33"/>
      <c r="AI360" s="33"/>
      <c r="AJ360" s="33"/>
      <c r="AK360" s="33"/>
      <c r="AL360" s="33"/>
      <c r="AM360" s="33"/>
      <c r="AN360" s="33"/>
      <c r="AO360" s="34"/>
      <c r="AP360" s="34"/>
      <c r="AQ360" s="34"/>
      <c r="AR360" s="34"/>
      <c r="AS360" s="34"/>
      <c r="AT360" s="34"/>
      <c r="AU360" s="34"/>
    </row>
    <row r="361" spans="4:47" x14ac:dyDescent="0.2"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80"/>
      <c r="AG361" s="32"/>
      <c r="AH361" s="33"/>
      <c r="AI361" s="33"/>
      <c r="AJ361" s="33"/>
      <c r="AK361" s="33"/>
      <c r="AL361" s="33"/>
      <c r="AM361" s="33"/>
      <c r="AN361" s="33"/>
      <c r="AO361" s="34"/>
      <c r="AP361" s="34"/>
      <c r="AQ361" s="34"/>
      <c r="AR361" s="34"/>
      <c r="AS361" s="34"/>
      <c r="AT361" s="34"/>
      <c r="AU361" s="34"/>
    </row>
    <row r="362" spans="4:47" x14ac:dyDescent="0.2"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80"/>
      <c r="AG362" s="32"/>
      <c r="AH362" s="33"/>
      <c r="AI362" s="33"/>
      <c r="AJ362" s="33"/>
      <c r="AK362" s="33"/>
      <c r="AL362" s="33"/>
      <c r="AM362" s="33"/>
      <c r="AN362" s="33"/>
      <c r="AO362" s="34"/>
      <c r="AP362" s="34"/>
      <c r="AQ362" s="34"/>
      <c r="AR362" s="34"/>
      <c r="AS362" s="34"/>
      <c r="AT362" s="34"/>
      <c r="AU362" s="34"/>
    </row>
    <row r="363" spans="4:47" x14ac:dyDescent="0.2"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80"/>
      <c r="AG363" s="32"/>
      <c r="AH363" s="33"/>
      <c r="AI363" s="33"/>
      <c r="AJ363" s="33"/>
      <c r="AK363" s="33"/>
      <c r="AL363" s="33"/>
      <c r="AM363" s="33"/>
      <c r="AN363" s="33"/>
      <c r="AO363" s="34"/>
      <c r="AP363" s="34"/>
      <c r="AQ363" s="34"/>
      <c r="AR363" s="34"/>
      <c r="AS363" s="34"/>
      <c r="AT363" s="34"/>
      <c r="AU363" s="34"/>
    </row>
    <row r="364" spans="4:47" x14ac:dyDescent="0.2"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80"/>
      <c r="AG364" s="32"/>
      <c r="AH364" s="33"/>
      <c r="AI364" s="33"/>
      <c r="AJ364" s="33"/>
      <c r="AK364" s="33"/>
      <c r="AL364" s="33"/>
      <c r="AM364" s="33"/>
      <c r="AN364" s="33"/>
      <c r="AO364" s="34"/>
      <c r="AP364" s="34"/>
      <c r="AQ364" s="34"/>
      <c r="AR364" s="34"/>
      <c r="AS364" s="34"/>
      <c r="AT364" s="34"/>
      <c r="AU364" s="34"/>
    </row>
    <row r="365" spans="4:47" x14ac:dyDescent="0.2"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F365" s="80"/>
      <c r="AG365" s="32"/>
      <c r="AH365" s="33"/>
      <c r="AI365" s="33"/>
      <c r="AJ365" s="33"/>
      <c r="AK365" s="33"/>
      <c r="AL365" s="33"/>
      <c r="AM365" s="33"/>
      <c r="AN365" s="33"/>
      <c r="AO365" s="34"/>
      <c r="AP365" s="34"/>
      <c r="AQ365" s="34"/>
      <c r="AR365" s="34"/>
      <c r="AS365" s="34"/>
      <c r="AT365" s="34"/>
      <c r="AU365" s="34"/>
    </row>
    <row r="366" spans="4:47" x14ac:dyDescent="0.2"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80"/>
      <c r="AG366" s="32"/>
      <c r="AH366" s="33"/>
      <c r="AI366" s="33"/>
      <c r="AJ366" s="33"/>
      <c r="AK366" s="33"/>
      <c r="AL366" s="33"/>
      <c r="AM366" s="33"/>
      <c r="AN366" s="33"/>
      <c r="AO366" s="34"/>
      <c r="AP366" s="34"/>
      <c r="AQ366" s="34"/>
      <c r="AR366" s="34"/>
      <c r="AS366" s="34"/>
      <c r="AT366" s="34"/>
      <c r="AU366" s="34"/>
    </row>
    <row r="367" spans="4:47" x14ac:dyDescent="0.2"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80"/>
      <c r="AG367" s="32"/>
      <c r="AH367" s="33"/>
      <c r="AI367" s="33"/>
      <c r="AJ367" s="33"/>
      <c r="AK367" s="33"/>
      <c r="AL367" s="33"/>
      <c r="AM367" s="33"/>
      <c r="AN367" s="33"/>
      <c r="AO367" s="34"/>
      <c r="AP367" s="34"/>
      <c r="AQ367" s="34"/>
      <c r="AR367" s="34"/>
      <c r="AS367" s="34"/>
      <c r="AT367" s="34"/>
      <c r="AU367" s="34"/>
    </row>
    <row r="368" spans="4:47" x14ac:dyDescent="0.2"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F368" s="80"/>
      <c r="AG368" s="32"/>
      <c r="AH368" s="33"/>
      <c r="AI368" s="33"/>
      <c r="AJ368" s="33"/>
      <c r="AK368" s="33"/>
      <c r="AL368" s="33"/>
      <c r="AM368" s="33"/>
      <c r="AN368" s="33"/>
      <c r="AO368" s="34"/>
      <c r="AP368" s="34"/>
      <c r="AQ368" s="34"/>
      <c r="AR368" s="34"/>
      <c r="AS368" s="34"/>
      <c r="AT368" s="34"/>
      <c r="AU368" s="34"/>
    </row>
    <row r="369" spans="6:47" x14ac:dyDescent="0.2"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F369" s="80"/>
      <c r="AG369" s="32"/>
      <c r="AH369" s="33"/>
      <c r="AI369" s="33"/>
      <c r="AJ369" s="33"/>
      <c r="AK369" s="33"/>
      <c r="AL369" s="33"/>
      <c r="AM369" s="33"/>
      <c r="AN369" s="33"/>
      <c r="AO369" s="34"/>
      <c r="AP369" s="34"/>
      <c r="AQ369" s="34"/>
      <c r="AR369" s="34"/>
      <c r="AS369" s="34"/>
      <c r="AT369" s="34"/>
      <c r="AU369" s="34"/>
    </row>
    <row r="370" spans="6:47" x14ac:dyDescent="0.2"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80"/>
      <c r="AG370" s="32"/>
      <c r="AH370" s="33"/>
      <c r="AI370" s="33"/>
      <c r="AJ370" s="33"/>
      <c r="AK370" s="33"/>
      <c r="AL370" s="33"/>
      <c r="AM370" s="33"/>
      <c r="AN370" s="33"/>
      <c r="AO370" s="34"/>
      <c r="AP370" s="34"/>
      <c r="AQ370" s="34"/>
      <c r="AR370" s="34"/>
      <c r="AS370" s="34"/>
      <c r="AT370" s="34"/>
      <c r="AU370" s="34"/>
    </row>
    <row r="371" spans="6:47" x14ac:dyDescent="0.2"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F371" s="80"/>
      <c r="AG371" s="32"/>
      <c r="AH371" s="33"/>
      <c r="AI371" s="33"/>
      <c r="AJ371" s="33"/>
      <c r="AK371" s="33"/>
      <c r="AL371" s="33"/>
      <c r="AM371" s="33"/>
      <c r="AN371" s="33"/>
      <c r="AO371" s="34"/>
      <c r="AP371" s="34"/>
      <c r="AQ371" s="34"/>
      <c r="AR371" s="34"/>
      <c r="AS371" s="34"/>
      <c r="AT371" s="34"/>
      <c r="AU371" s="34"/>
    </row>
    <row r="372" spans="6:47" x14ac:dyDescent="0.2"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F372" s="80"/>
      <c r="AG372" s="32"/>
      <c r="AH372" s="33"/>
      <c r="AI372" s="33"/>
      <c r="AJ372" s="33"/>
      <c r="AK372" s="33"/>
      <c r="AL372" s="33"/>
      <c r="AM372" s="33"/>
      <c r="AN372" s="33"/>
      <c r="AO372" s="34"/>
      <c r="AP372" s="34"/>
      <c r="AQ372" s="34"/>
      <c r="AR372" s="34"/>
      <c r="AS372" s="34"/>
      <c r="AT372" s="34"/>
      <c r="AU372" s="34"/>
    </row>
    <row r="373" spans="6:47" x14ac:dyDescent="0.2"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F373" s="80"/>
      <c r="AG373" s="32"/>
      <c r="AH373" s="33"/>
      <c r="AI373" s="33"/>
      <c r="AJ373" s="33"/>
      <c r="AK373" s="33"/>
      <c r="AL373" s="33"/>
      <c r="AM373" s="33"/>
      <c r="AN373" s="33"/>
      <c r="AO373" s="34"/>
      <c r="AP373" s="34"/>
      <c r="AQ373" s="34"/>
      <c r="AR373" s="34"/>
      <c r="AS373" s="34"/>
      <c r="AT373" s="34"/>
      <c r="AU373" s="34"/>
    </row>
    <row r="374" spans="6:47" x14ac:dyDescent="0.2"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F374" s="80"/>
      <c r="AG374" s="32"/>
      <c r="AH374" s="33"/>
      <c r="AI374" s="33"/>
      <c r="AJ374" s="33"/>
      <c r="AK374" s="33"/>
      <c r="AL374" s="33"/>
      <c r="AM374" s="33"/>
      <c r="AN374" s="33"/>
      <c r="AO374" s="34"/>
      <c r="AP374" s="34"/>
      <c r="AQ374" s="34"/>
      <c r="AR374" s="34"/>
      <c r="AS374" s="34"/>
      <c r="AT374" s="34"/>
      <c r="AU374" s="34"/>
    </row>
    <row r="375" spans="6:47" x14ac:dyDescent="0.2"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F375" s="80"/>
      <c r="AG375" s="32"/>
      <c r="AH375" s="33"/>
      <c r="AI375" s="33"/>
      <c r="AJ375" s="33"/>
      <c r="AK375" s="33"/>
      <c r="AL375" s="33"/>
      <c r="AM375" s="33"/>
      <c r="AN375" s="33"/>
      <c r="AO375" s="34"/>
      <c r="AP375" s="34"/>
      <c r="AQ375" s="34"/>
      <c r="AR375" s="34"/>
      <c r="AS375" s="34"/>
      <c r="AT375" s="34"/>
      <c r="AU375" s="34"/>
    </row>
    <row r="376" spans="6:47" x14ac:dyDescent="0.2"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F376" s="80"/>
      <c r="AG376" s="32"/>
      <c r="AH376" s="33"/>
      <c r="AI376" s="33"/>
      <c r="AJ376" s="33"/>
      <c r="AK376" s="33"/>
      <c r="AL376" s="33"/>
      <c r="AM376" s="33"/>
      <c r="AN376" s="33"/>
      <c r="AO376" s="34"/>
      <c r="AP376" s="34"/>
      <c r="AQ376" s="34"/>
      <c r="AR376" s="34"/>
      <c r="AS376" s="34"/>
      <c r="AT376" s="34"/>
      <c r="AU376" s="34"/>
    </row>
    <row r="377" spans="6:47" x14ac:dyDescent="0.2"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F377" s="80"/>
      <c r="AG377" s="32"/>
      <c r="AH377" s="33"/>
      <c r="AI377" s="33"/>
      <c r="AJ377" s="33"/>
      <c r="AK377" s="33"/>
      <c r="AL377" s="33"/>
      <c r="AM377" s="33"/>
      <c r="AN377" s="33"/>
      <c r="AO377" s="34"/>
      <c r="AP377" s="34"/>
      <c r="AQ377" s="34"/>
      <c r="AR377" s="34"/>
      <c r="AS377" s="34"/>
      <c r="AT377" s="34"/>
      <c r="AU377" s="34"/>
    </row>
    <row r="378" spans="6:47" x14ac:dyDescent="0.2"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F378" s="80"/>
      <c r="AG378" s="32"/>
      <c r="AH378" s="33"/>
      <c r="AI378" s="33"/>
      <c r="AJ378" s="33"/>
      <c r="AK378" s="33"/>
      <c r="AL378" s="33"/>
      <c r="AM378" s="33"/>
      <c r="AN378" s="33"/>
      <c r="AO378" s="34"/>
      <c r="AP378" s="34"/>
      <c r="AQ378" s="34"/>
      <c r="AR378" s="34"/>
      <c r="AS378" s="34"/>
      <c r="AT378" s="34"/>
      <c r="AU378" s="34"/>
    </row>
    <row r="379" spans="6:47" x14ac:dyDescent="0.2"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F379" s="80"/>
      <c r="AG379" s="32"/>
      <c r="AH379" s="33"/>
      <c r="AI379" s="33"/>
      <c r="AJ379" s="33"/>
      <c r="AK379" s="33"/>
      <c r="AL379" s="33"/>
      <c r="AM379" s="33"/>
      <c r="AN379" s="33"/>
      <c r="AO379" s="34"/>
      <c r="AP379" s="34"/>
      <c r="AQ379" s="34"/>
      <c r="AR379" s="34"/>
      <c r="AS379" s="34"/>
      <c r="AT379" s="34"/>
      <c r="AU379" s="34"/>
    </row>
    <row r="380" spans="6:47" x14ac:dyDescent="0.2"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  <c r="AF380" s="80"/>
      <c r="AG380" s="32"/>
      <c r="AH380" s="33"/>
      <c r="AI380" s="33"/>
      <c r="AJ380" s="33"/>
      <c r="AK380" s="33"/>
      <c r="AL380" s="33"/>
      <c r="AM380" s="33"/>
      <c r="AN380" s="33"/>
      <c r="AO380" s="34"/>
      <c r="AP380" s="34"/>
      <c r="AQ380" s="34"/>
      <c r="AR380" s="34"/>
      <c r="AS380" s="34"/>
      <c r="AT380" s="34"/>
      <c r="AU380" s="34"/>
    </row>
    <row r="381" spans="6:47" x14ac:dyDescent="0.2"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  <c r="AA381" s="32"/>
      <c r="AB381" s="32"/>
      <c r="AC381" s="32"/>
      <c r="AD381" s="32"/>
      <c r="AE381" s="32"/>
      <c r="AF381" s="80"/>
      <c r="AG381" s="32"/>
      <c r="AH381" s="33"/>
      <c r="AI381" s="33"/>
      <c r="AJ381" s="33"/>
      <c r="AK381" s="33"/>
      <c r="AL381" s="33"/>
      <c r="AM381" s="33"/>
      <c r="AN381" s="33"/>
      <c r="AO381" s="34"/>
      <c r="AP381" s="34"/>
      <c r="AQ381" s="34"/>
      <c r="AR381" s="34"/>
      <c r="AS381" s="34"/>
      <c r="AT381" s="34"/>
      <c r="AU381" s="34"/>
    </row>
    <row r="382" spans="6:47" x14ac:dyDescent="0.2"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F382" s="80"/>
      <c r="AG382" s="32"/>
      <c r="AH382" s="33"/>
      <c r="AI382" s="33"/>
      <c r="AJ382" s="33"/>
      <c r="AK382" s="33"/>
      <c r="AL382" s="33"/>
      <c r="AM382" s="33"/>
      <c r="AN382" s="33"/>
      <c r="AO382" s="34"/>
      <c r="AP382" s="34"/>
      <c r="AQ382" s="34"/>
      <c r="AR382" s="34"/>
      <c r="AS382" s="34"/>
      <c r="AT382" s="34"/>
      <c r="AU382" s="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V382"/>
  <sheetViews>
    <sheetView topLeftCell="L300" zoomScale="70" zoomScaleNormal="70" workbookViewId="0">
      <selection activeCell="P349" sqref="P349:AD349"/>
    </sheetView>
  </sheetViews>
  <sheetFormatPr defaultColWidth="11" defaultRowHeight="12.75" x14ac:dyDescent="0.2"/>
  <cols>
    <col min="1" max="1" width="37.140625" style="1" bestFit="1" customWidth="1"/>
    <col min="2" max="2" width="6.28515625" style="1" bestFit="1" customWidth="1"/>
    <col min="3" max="3" width="7.42578125" style="1" bestFit="1" customWidth="1"/>
    <col min="4" max="4" width="28.140625" style="17" bestFit="1" customWidth="1"/>
    <col min="5" max="5" width="15.28515625" style="17" bestFit="1" customWidth="1"/>
    <col min="6" max="6" width="15.7109375" style="16" bestFit="1" customWidth="1"/>
    <col min="7" max="8" width="11.5703125" style="16" bestFit="1" customWidth="1"/>
    <col min="9" max="10" width="11.140625" style="16" bestFit="1" customWidth="1"/>
    <col min="11" max="11" width="10.7109375" style="16" bestFit="1" customWidth="1"/>
    <col min="12" max="13" width="9.28515625" style="16" bestFit="1" customWidth="1"/>
    <col min="14" max="14" width="12.42578125" style="16" bestFit="1" customWidth="1"/>
    <col min="15" max="15" width="42.85546875" style="16" bestFit="1" customWidth="1"/>
    <col min="16" max="16" width="7.28515625" style="16" bestFit="1" customWidth="1"/>
    <col min="17" max="17" width="8.140625" style="16" bestFit="1" customWidth="1"/>
    <col min="18" max="18" width="7.28515625" style="16" bestFit="1" customWidth="1"/>
    <col min="19" max="19" width="8.5703125" style="16" bestFit="1" customWidth="1"/>
    <col min="20" max="20" width="7.28515625" style="16" bestFit="1" customWidth="1"/>
    <col min="21" max="21" width="8.140625" style="16" bestFit="1" customWidth="1"/>
    <col min="22" max="22" width="7.28515625" style="16" bestFit="1" customWidth="1"/>
    <col min="23" max="23" width="8.140625" style="16" bestFit="1" customWidth="1"/>
    <col min="24" max="24" width="7.28515625" style="16" bestFit="1" customWidth="1"/>
    <col min="25" max="25" width="8.140625" style="16" bestFit="1" customWidth="1"/>
    <col min="26" max="26" width="7.28515625" style="16" bestFit="1" customWidth="1"/>
    <col min="27" max="27" width="7.7109375" style="16" bestFit="1" customWidth="1"/>
    <col min="28" max="30" width="7.28515625" style="16" bestFit="1" customWidth="1"/>
    <col min="31" max="31" width="9.7109375" style="16" bestFit="1" customWidth="1"/>
    <col min="32" max="32" width="8.85546875" style="78" bestFit="1" customWidth="1"/>
    <col min="33" max="33" width="4.42578125" style="16" bestFit="1" customWidth="1"/>
    <col min="34" max="34" width="4" style="17" bestFit="1" customWidth="1"/>
    <col min="35" max="35" width="4.42578125" style="17" bestFit="1" customWidth="1"/>
    <col min="36" max="36" width="4" style="17" bestFit="1" customWidth="1"/>
    <col min="37" max="37" width="4.42578125" style="17" bestFit="1" customWidth="1"/>
    <col min="38" max="38" width="4" style="17" bestFit="1" customWidth="1"/>
    <col min="39" max="39" width="4.42578125" style="17" bestFit="1" customWidth="1"/>
    <col min="40" max="40" width="4" style="17" bestFit="1" customWidth="1"/>
    <col min="41" max="41" width="4.42578125" style="1" bestFit="1" customWidth="1"/>
    <col min="42" max="42" width="4" style="1" bestFit="1" customWidth="1"/>
    <col min="43" max="47" width="4.42578125" style="1" bestFit="1" customWidth="1"/>
    <col min="48" max="48" width="5.85546875" style="1" bestFit="1" customWidth="1"/>
    <col min="49" max="49" width="6.7109375" style="1" bestFit="1" customWidth="1"/>
    <col min="50" max="50" width="5.85546875" style="1" bestFit="1" customWidth="1"/>
    <col min="51" max="51" width="6.7109375" style="1" bestFit="1" customWidth="1"/>
    <col min="52" max="52" width="5.85546875" style="1" bestFit="1" customWidth="1"/>
    <col min="53" max="53" width="6.7109375" style="1" bestFit="1" customWidth="1"/>
    <col min="54" max="54" width="5.5703125" style="1" bestFit="1" customWidth="1"/>
    <col min="55" max="55" width="6.7109375" style="1" bestFit="1" customWidth="1"/>
    <col min="56" max="56" width="5.5703125" style="1" bestFit="1" customWidth="1"/>
    <col min="57" max="57" width="6.7109375" style="1" bestFit="1" customWidth="1"/>
    <col min="58" max="58" width="5.5703125" style="1" bestFit="1" customWidth="1"/>
    <col min="59" max="59" width="6.7109375" style="1" bestFit="1" customWidth="1"/>
    <col min="60" max="60" width="5.5703125" style="1" bestFit="1" customWidth="1"/>
    <col min="61" max="61" width="6.7109375" style="1" bestFit="1" customWidth="1"/>
    <col min="62" max="62" width="5.5703125" style="1" bestFit="1" customWidth="1"/>
    <col min="63" max="63" width="6.7109375" style="1" bestFit="1" customWidth="1"/>
    <col min="64" max="64" width="5.85546875" style="1" bestFit="1" customWidth="1"/>
    <col min="65" max="65" width="6.7109375" style="1" bestFit="1" customWidth="1"/>
    <col min="66" max="66" width="5.85546875" style="1" bestFit="1" customWidth="1"/>
    <col min="67" max="67" width="6.7109375" style="1" bestFit="1" customWidth="1"/>
    <col min="68" max="68" width="5.85546875" style="1" bestFit="1" customWidth="1"/>
    <col min="69" max="69" width="6.7109375" style="1" bestFit="1" customWidth="1"/>
    <col min="70" max="70" width="5.85546875" style="1" bestFit="1" customWidth="1"/>
    <col min="71" max="71" width="6.7109375" style="1" bestFit="1" customWidth="1"/>
    <col min="72" max="72" width="5.85546875" style="1" bestFit="1" customWidth="1"/>
    <col min="73" max="73" width="6.7109375" style="1" bestFit="1" customWidth="1"/>
    <col min="74" max="74" width="5.85546875" style="1" bestFit="1" customWidth="1"/>
    <col min="75" max="75" width="6.7109375" style="1" bestFit="1" customWidth="1"/>
    <col min="76" max="76" width="5.85546875" style="1" bestFit="1" customWidth="1"/>
    <col min="77" max="77" width="6.7109375" style="1" bestFit="1" customWidth="1"/>
    <col min="78" max="78" width="5.85546875" style="1" bestFit="1" customWidth="1"/>
    <col min="79" max="79" width="6.7109375" style="1" bestFit="1" customWidth="1"/>
    <col min="80" max="80" width="5.85546875" style="1" bestFit="1" customWidth="1"/>
    <col min="81" max="81" width="6.7109375" style="1" bestFit="1" customWidth="1"/>
    <col min="82" max="82" width="5.85546875" style="1" bestFit="1" customWidth="1"/>
    <col min="83" max="83" width="6.7109375" style="1" bestFit="1" customWidth="1"/>
    <col min="84" max="84" width="5.85546875" style="1" bestFit="1" customWidth="1"/>
    <col min="85" max="85" width="6.7109375" style="1" bestFit="1" customWidth="1"/>
    <col min="86" max="86" width="5.85546875" style="1" bestFit="1" customWidth="1"/>
    <col min="87" max="87" width="6.7109375" style="1" bestFit="1" customWidth="1"/>
    <col min="88" max="88" width="5.85546875" style="1" bestFit="1" customWidth="1"/>
    <col min="89" max="89" width="6.7109375" style="1" bestFit="1" customWidth="1"/>
    <col min="90" max="90" width="5.85546875" style="1" bestFit="1" customWidth="1"/>
    <col min="91" max="91" width="6.7109375" style="1" bestFit="1" customWidth="1"/>
    <col min="92" max="92" width="5.85546875" style="1" bestFit="1" customWidth="1"/>
    <col min="93" max="93" width="6.7109375" style="1" bestFit="1" customWidth="1"/>
    <col min="94" max="94" width="5.85546875" style="1" bestFit="1" customWidth="1"/>
    <col min="95" max="95" width="6.7109375" style="1" bestFit="1" customWidth="1"/>
    <col min="96" max="96" width="5.85546875" style="1" bestFit="1" customWidth="1"/>
    <col min="97" max="97" width="6.7109375" style="1" bestFit="1" customWidth="1"/>
    <col min="98" max="98" width="5.85546875" style="1" bestFit="1" customWidth="1"/>
    <col min="99" max="99" width="6.7109375" style="1" bestFit="1" customWidth="1"/>
    <col min="100" max="100" width="5.85546875" style="1" bestFit="1" customWidth="1"/>
    <col min="101" max="103" width="11" style="1"/>
    <col min="104" max="104" width="33.7109375" style="1" bestFit="1" customWidth="1"/>
    <col min="105" max="180" width="21.28515625" style="1" customWidth="1"/>
    <col min="181" max="181" width="35.85546875" style="1" bestFit="1" customWidth="1"/>
    <col min="182" max="217" width="21.28515625" style="1" customWidth="1"/>
    <col min="218" max="218" width="7.140625" style="1" customWidth="1"/>
    <col min="219" max="275" width="21.28515625" style="1" customWidth="1"/>
    <col min="276" max="276" width="29.5703125" style="1" bestFit="1" customWidth="1"/>
    <col min="277" max="289" width="21.28515625" style="1" customWidth="1"/>
    <col min="290" max="359" width="11" style="1"/>
    <col min="360" max="360" width="33.7109375" style="1" bestFit="1" customWidth="1"/>
    <col min="361" max="436" width="21.28515625" style="1" customWidth="1"/>
    <col min="437" max="437" width="35.85546875" style="1" bestFit="1" customWidth="1"/>
    <col min="438" max="473" width="21.28515625" style="1" customWidth="1"/>
    <col min="474" max="474" width="7.140625" style="1" customWidth="1"/>
    <col min="475" max="531" width="21.28515625" style="1" customWidth="1"/>
    <col min="532" max="532" width="29.5703125" style="1" bestFit="1" customWidth="1"/>
    <col min="533" max="545" width="21.28515625" style="1" customWidth="1"/>
    <col min="546" max="615" width="11" style="1"/>
    <col min="616" max="616" width="33.7109375" style="1" bestFit="1" customWidth="1"/>
    <col min="617" max="692" width="21.28515625" style="1" customWidth="1"/>
    <col min="693" max="693" width="35.85546875" style="1" bestFit="1" customWidth="1"/>
    <col min="694" max="729" width="21.28515625" style="1" customWidth="1"/>
    <col min="730" max="730" width="7.140625" style="1" customWidth="1"/>
    <col min="731" max="787" width="21.28515625" style="1" customWidth="1"/>
    <col min="788" max="788" width="29.5703125" style="1" bestFit="1" customWidth="1"/>
    <col min="789" max="801" width="21.28515625" style="1" customWidth="1"/>
    <col min="802" max="871" width="11" style="1"/>
    <col min="872" max="872" width="33.7109375" style="1" bestFit="1" customWidth="1"/>
    <col min="873" max="948" width="21.28515625" style="1" customWidth="1"/>
    <col min="949" max="949" width="35.85546875" style="1" bestFit="1" customWidth="1"/>
    <col min="950" max="985" width="21.28515625" style="1" customWidth="1"/>
    <col min="986" max="986" width="7.140625" style="1" customWidth="1"/>
    <col min="987" max="1043" width="21.28515625" style="1" customWidth="1"/>
    <col min="1044" max="1044" width="29.5703125" style="1" bestFit="1" customWidth="1"/>
    <col min="1045" max="1057" width="21.28515625" style="1" customWidth="1"/>
    <col min="1058" max="1127" width="11" style="1"/>
    <col min="1128" max="1128" width="33.7109375" style="1" bestFit="1" customWidth="1"/>
    <col min="1129" max="1204" width="21.28515625" style="1" customWidth="1"/>
    <col min="1205" max="1205" width="35.85546875" style="1" bestFit="1" customWidth="1"/>
    <col min="1206" max="1241" width="21.28515625" style="1" customWidth="1"/>
    <col min="1242" max="1242" width="7.140625" style="1" customWidth="1"/>
    <col min="1243" max="1299" width="21.28515625" style="1" customWidth="1"/>
    <col min="1300" max="1300" width="29.5703125" style="1" bestFit="1" customWidth="1"/>
    <col min="1301" max="1313" width="21.28515625" style="1" customWidth="1"/>
    <col min="1314" max="1383" width="11" style="1"/>
    <col min="1384" max="1384" width="33.7109375" style="1" bestFit="1" customWidth="1"/>
    <col min="1385" max="1460" width="21.28515625" style="1" customWidth="1"/>
    <col min="1461" max="1461" width="35.85546875" style="1" bestFit="1" customWidth="1"/>
    <col min="1462" max="1497" width="21.28515625" style="1" customWidth="1"/>
    <col min="1498" max="1498" width="7.140625" style="1" customWidth="1"/>
    <col min="1499" max="1555" width="21.28515625" style="1" customWidth="1"/>
    <col min="1556" max="1556" width="29.5703125" style="1" bestFit="1" customWidth="1"/>
    <col min="1557" max="1569" width="21.28515625" style="1" customWidth="1"/>
    <col min="1570" max="1639" width="11" style="1"/>
    <col min="1640" max="1640" width="33.7109375" style="1" bestFit="1" customWidth="1"/>
    <col min="1641" max="1716" width="21.28515625" style="1" customWidth="1"/>
    <col min="1717" max="1717" width="35.85546875" style="1" bestFit="1" customWidth="1"/>
    <col min="1718" max="1753" width="21.28515625" style="1" customWidth="1"/>
    <col min="1754" max="1754" width="7.140625" style="1" customWidth="1"/>
    <col min="1755" max="1811" width="21.28515625" style="1" customWidth="1"/>
    <col min="1812" max="1812" width="29.5703125" style="1" bestFit="1" customWidth="1"/>
    <col min="1813" max="1825" width="21.28515625" style="1" customWidth="1"/>
    <col min="1826" max="1895" width="11" style="1"/>
    <col min="1896" max="1896" width="33.7109375" style="1" bestFit="1" customWidth="1"/>
    <col min="1897" max="1972" width="21.28515625" style="1" customWidth="1"/>
    <col min="1973" max="1973" width="35.85546875" style="1" bestFit="1" customWidth="1"/>
    <col min="1974" max="2009" width="21.28515625" style="1" customWidth="1"/>
    <col min="2010" max="2010" width="7.140625" style="1" customWidth="1"/>
    <col min="2011" max="2067" width="21.28515625" style="1" customWidth="1"/>
    <col min="2068" max="2068" width="29.5703125" style="1" bestFit="1" customWidth="1"/>
    <col min="2069" max="2081" width="21.28515625" style="1" customWidth="1"/>
    <col min="2082" max="2151" width="11" style="1"/>
    <col min="2152" max="2152" width="33.7109375" style="1" bestFit="1" customWidth="1"/>
    <col min="2153" max="2228" width="21.28515625" style="1" customWidth="1"/>
    <col min="2229" max="2229" width="35.85546875" style="1" bestFit="1" customWidth="1"/>
    <col min="2230" max="2265" width="21.28515625" style="1" customWidth="1"/>
    <col min="2266" max="2266" width="7.140625" style="1" customWidth="1"/>
    <col min="2267" max="2323" width="21.28515625" style="1" customWidth="1"/>
    <col min="2324" max="2324" width="29.5703125" style="1" bestFit="1" customWidth="1"/>
    <col min="2325" max="2337" width="21.28515625" style="1" customWidth="1"/>
    <col min="2338" max="2407" width="11" style="1"/>
    <col min="2408" max="2408" width="33.7109375" style="1" bestFit="1" customWidth="1"/>
    <col min="2409" max="2484" width="21.28515625" style="1" customWidth="1"/>
    <col min="2485" max="2485" width="35.85546875" style="1" bestFit="1" customWidth="1"/>
    <col min="2486" max="2521" width="21.28515625" style="1" customWidth="1"/>
    <col min="2522" max="2522" width="7.140625" style="1" customWidth="1"/>
    <col min="2523" max="2579" width="21.28515625" style="1" customWidth="1"/>
    <col min="2580" max="2580" width="29.5703125" style="1" bestFit="1" customWidth="1"/>
    <col min="2581" max="2593" width="21.28515625" style="1" customWidth="1"/>
    <col min="2594" max="2663" width="11" style="1"/>
    <col min="2664" max="2664" width="33.7109375" style="1" bestFit="1" customWidth="1"/>
    <col min="2665" max="2740" width="21.28515625" style="1" customWidth="1"/>
    <col min="2741" max="2741" width="35.85546875" style="1" bestFit="1" customWidth="1"/>
    <col min="2742" max="2777" width="21.28515625" style="1" customWidth="1"/>
    <col min="2778" max="2778" width="7.140625" style="1" customWidth="1"/>
    <col min="2779" max="2835" width="21.28515625" style="1" customWidth="1"/>
    <col min="2836" max="2836" width="29.5703125" style="1" bestFit="1" customWidth="1"/>
    <col min="2837" max="2849" width="21.28515625" style="1" customWidth="1"/>
    <col min="2850" max="2919" width="11" style="1"/>
    <col min="2920" max="2920" width="33.7109375" style="1" bestFit="1" customWidth="1"/>
    <col min="2921" max="2996" width="21.28515625" style="1" customWidth="1"/>
    <col min="2997" max="2997" width="35.85546875" style="1" bestFit="1" customWidth="1"/>
    <col min="2998" max="3033" width="21.28515625" style="1" customWidth="1"/>
    <col min="3034" max="3034" width="7.140625" style="1" customWidth="1"/>
    <col min="3035" max="3091" width="21.28515625" style="1" customWidth="1"/>
    <col min="3092" max="3092" width="29.5703125" style="1" bestFit="1" customWidth="1"/>
    <col min="3093" max="3105" width="21.28515625" style="1" customWidth="1"/>
    <col min="3106" max="3175" width="11" style="1"/>
    <col min="3176" max="3176" width="33.7109375" style="1" bestFit="1" customWidth="1"/>
    <col min="3177" max="3252" width="21.28515625" style="1" customWidth="1"/>
    <col min="3253" max="3253" width="35.85546875" style="1" bestFit="1" customWidth="1"/>
    <col min="3254" max="3289" width="21.28515625" style="1" customWidth="1"/>
    <col min="3290" max="3290" width="7.140625" style="1" customWidth="1"/>
    <col min="3291" max="3347" width="21.28515625" style="1" customWidth="1"/>
    <col min="3348" max="3348" width="29.5703125" style="1" bestFit="1" customWidth="1"/>
    <col min="3349" max="3361" width="21.28515625" style="1" customWidth="1"/>
    <col min="3362" max="3431" width="11" style="1"/>
    <col min="3432" max="3432" width="33.7109375" style="1" bestFit="1" customWidth="1"/>
    <col min="3433" max="3508" width="21.28515625" style="1" customWidth="1"/>
    <col min="3509" max="3509" width="35.85546875" style="1" bestFit="1" customWidth="1"/>
    <col min="3510" max="3545" width="21.28515625" style="1" customWidth="1"/>
    <col min="3546" max="3546" width="7.140625" style="1" customWidth="1"/>
    <col min="3547" max="3603" width="21.28515625" style="1" customWidth="1"/>
    <col min="3604" max="3604" width="29.5703125" style="1" bestFit="1" customWidth="1"/>
    <col min="3605" max="3617" width="21.28515625" style="1" customWidth="1"/>
    <col min="3618" max="3687" width="11" style="1"/>
    <col min="3688" max="3688" width="33.7109375" style="1" bestFit="1" customWidth="1"/>
    <col min="3689" max="3764" width="21.28515625" style="1" customWidth="1"/>
    <col min="3765" max="3765" width="35.85546875" style="1" bestFit="1" customWidth="1"/>
    <col min="3766" max="3801" width="21.28515625" style="1" customWidth="1"/>
    <col min="3802" max="3802" width="7.140625" style="1" customWidth="1"/>
    <col min="3803" max="3859" width="21.28515625" style="1" customWidth="1"/>
    <col min="3860" max="3860" width="29.5703125" style="1" bestFit="1" customWidth="1"/>
    <col min="3861" max="3873" width="21.28515625" style="1" customWidth="1"/>
    <col min="3874" max="3943" width="11" style="1"/>
    <col min="3944" max="3944" width="33.7109375" style="1" bestFit="1" customWidth="1"/>
    <col min="3945" max="4020" width="21.28515625" style="1" customWidth="1"/>
    <col min="4021" max="4021" width="35.85546875" style="1" bestFit="1" customWidth="1"/>
    <col min="4022" max="4057" width="21.28515625" style="1" customWidth="1"/>
    <col min="4058" max="4058" width="7.140625" style="1" customWidth="1"/>
    <col min="4059" max="4115" width="21.28515625" style="1" customWidth="1"/>
    <col min="4116" max="4116" width="29.5703125" style="1" bestFit="1" customWidth="1"/>
    <col min="4117" max="4129" width="21.28515625" style="1" customWidth="1"/>
    <col min="4130" max="4199" width="11" style="1"/>
    <col min="4200" max="4200" width="33.7109375" style="1" bestFit="1" customWidth="1"/>
    <col min="4201" max="4276" width="21.28515625" style="1" customWidth="1"/>
    <col min="4277" max="4277" width="35.85546875" style="1" bestFit="1" customWidth="1"/>
    <col min="4278" max="4313" width="21.28515625" style="1" customWidth="1"/>
    <col min="4314" max="4314" width="7.140625" style="1" customWidth="1"/>
    <col min="4315" max="4371" width="21.28515625" style="1" customWidth="1"/>
    <col min="4372" max="4372" width="29.5703125" style="1" bestFit="1" customWidth="1"/>
    <col min="4373" max="4385" width="21.28515625" style="1" customWidth="1"/>
    <col min="4386" max="4455" width="11" style="1"/>
    <col min="4456" max="4456" width="33.7109375" style="1" bestFit="1" customWidth="1"/>
    <col min="4457" max="4532" width="21.28515625" style="1" customWidth="1"/>
    <col min="4533" max="4533" width="35.85546875" style="1" bestFit="1" customWidth="1"/>
    <col min="4534" max="4569" width="21.28515625" style="1" customWidth="1"/>
    <col min="4570" max="4570" width="7.140625" style="1" customWidth="1"/>
    <col min="4571" max="4627" width="21.28515625" style="1" customWidth="1"/>
    <col min="4628" max="4628" width="29.5703125" style="1" bestFit="1" customWidth="1"/>
    <col min="4629" max="4641" width="21.28515625" style="1" customWidth="1"/>
    <col min="4642" max="4711" width="11" style="1"/>
    <col min="4712" max="4712" width="33.7109375" style="1" bestFit="1" customWidth="1"/>
    <col min="4713" max="4788" width="21.28515625" style="1" customWidth="1"/>
    <col min="4789" max="4789" width="35.85546875" style="1" bestFit="1" customWidth="1"/>
    <col min="4790" max="4825" width="21.28515625" style="1" customWidth="1"/>
    <col min="4826" max="4826" width="7.140625" style="1" customWidth="1"/>
    <col min="4827" max="4883" width="21.28515625" style="1" customWidth="1"/>
    <col min="4884" max="4884" width="29.5703125" style="1" bestFit="1" customWidth="1"/>
    <col min="4885" max="4897" width="21.28515625" style="1" customWidth="1"/>
    <col min="4898" max="4967" width="11" style="1"/>
    <col min="4968" max="4968" width="33.7109375" style="1" bestFit="1" customWidth="1"/>
    <col min="4969" max="5044" width="21.28515625" style="1" customWidth="1"/>
    <col min="5045" max="5045" width="35.85546875" style="1" bestFit="1" customWidth="1"/>
    <col min="5046" max="5081" width="21.28515625" style="1" customWidth="1"/>
    <col min="5082" max="5082" width="7.140625" style="1" customWidth="1"/>
    <col min="5083" max="5139" width="21.28515625" style="1" customWidth="1"/>
    <col min="5140" max="5140" width="29.5703125" style="1" bestFit="1" customWidth="1"/>
    <col min="5141" max="5153" width="21.28515625" style="1" customWidth="1"/>
    <col min="5154" max="5223" width="11" style="1"/>
    <col min="5224" max="5224" width="33.7109375" style="1" bestFit="1" customWidth="1"/>
    <col min="5225" max="5300" width="21.28515625" style="1" customWidth="1"/>
    <col min="5301" max="5301" width="35.85546875" style="1" bestFit="1" customWidth="1"/>
    <col min="5302" max="5337" width="21.28515625" style="1" customWidth="1"/>
    <col min="5338" max="5338" width="7.140625" style="1" customWidth="1"/>
    <col min="5339" max="5395" width="21.28515625" style="1" customWidth="1"/>
    <col min="5396" max="5396" width="29.5703125" style="1" bestFit="1" customWidth="1"/>
    <col min="5397" max="5409" width="21.28515625" style="1" customWidth="1"/>
    <col min="5410" max="5479" width="11" style="1"/>
    <col min="5480" max="5480" width="33.7109375" style="1" bestFit="1" customWidth="1"/>
    <col min="5481" max="5556" width="21.28515625" style="1" customWidth="1"/>
    <col min="5557" max="5557" width="35.85546875" style="1" bestFit="1" customWidth="1"/>
    <col min="5558" max="5593" width="21.28515625" style="1" customWidth="1"/>
    <col min="5594" max="5594" width="7.140625" style="1" customWidth="1"/>
    <col min="5595" max="5651" width="21.28515625" style="1" customWidth="1"/>
    <col min="5652" max="5652" width="29.5703125" style="1" bestFit="1" customWidth="1"/>
    <col min="5653" max="5665" width="21.28515625" style="1" customWidth="1"/>
    <col min="5666" max="5735" width="11" style="1"/>
    <col min="5736" max="5736" width="33.7109375" style="1" bestFit="1" customWidth="1"/>
    <col min="5737" max="5812" width="21.28515625" style="1" customWidth="1"/>
    <col min="5813" max="5813" width="35.85546875" style="1" bestFit="1" customWidth="1"/>
    <col min="5814" max="5849" width="21.28515625" style="1" customWidth="1"/>
    <col min="5850" max="5850" width="7.140625" style="1" customWidth="1"/>
    <col min="5851" max="5907" width="21.28515625" style="1" customWidth="1"/>
    <col min="5908" max="5908" width="29.5703125" style="1" bestFit="1" customWidth="1"/>
    <col min="5909" max="5921" width="21.28515625" style="1" customWidth="1"/>
    <col min="5922" max="5991" width="11" style="1"/>
    <col min="5992" max="5992" width="33.7109375" style="1" bestFit="1" customWidth="1"/>
    <col min="5993" max="6068" width="21.28515625" style="1" customWidth="1"/>
    <col min="6069" max="6069" width="35.85546875" style="1" bestFit="1" customWidth="1"/>
    <col min="6070" max="6105" width="21.28515625" style="1" customWidth="1"/>
    <col min="6106" max="6106" width="7.140625" style="1" customWidth="1"/>
    <col min="6107" max="6163" width="21.28515625" style="1" customWidth="1"/>
    <col min="6164" max="6164" width="29.5703125" style="1" bestFit="1" customWidth="1"/>
    <col min="6165" max="6177" width="21.28515625" style="1" customWidth="1"/>
    <col min="6178" max="6247" width="11" style="1"/>
    <col min="6248" max="6248" width="33.7109375" style="1" bestFit="1" customWidth="1"/>
    <col min="6249" max="6324" width="21.28515625" style="1" customWidth="1"/>
    <col min="6325" max="6325" width="35.85546875" style="1" bestFit="1" customWidth="1"/>
    <col min="6326" max="6361" width="21.28515625" style="1" customWidth="1"/>
    <col min="6362" max="6362" width="7.140625" style="1" customWidth="1"/>
    <col min="6363" max="6419" width="21.28515625" style="1" customWidth="1"/>
    <col min="6420" max="6420" width="29.5703125" style="1" bestFit="1" customWidth="1"/>
    <col min="6421" max="6433" width="21.28515625" style="1" customWidth="1"/>
    <col min="6434" max="6503" width="11" style="1"/>
    <col min="6504" max="6504" width="33.7109375" style="1" bestFit="1" customWidth="1"/>
    <col min="6505" max="6580" width="21.28515625" style="1" customWidth="1"/>
    <col min="6581" max="6581" width="35.85546875" style="1" bestFit="1" customWidth="1"/>
    <col min="6582" max="6617" width="21.28515625" style="1" customWidth="1"/>
    <col min="6618" max="6618" width="7.140625" style="1" customWidth="1"/>
    <col min="6619" max="6675" width="21.28515625" style="1" customWidth="1"/>
    <col min="6676" max="6676" width="29.5703125" style="1" bestFit="1" customWidth="1"/>
    <col min="6677" max="6689" width="21.28515625" style="1" customWidth="1"/>
    <col min="6690" max="6759" width="11" style="1"/>
    <col min="6760" max="6760" width="33.7109375" style="1" bestFit="1" customWidth="1"/>
    <col min="6761" max="6836" width="21.28515625" style="1" customWidth="1"/>
    <col min="6837" max="6837" width="35.85546875" style="1" bestFit="1" customWidth="1"/>
    <col min="6838" max="6873" width="21.28515625" style="1" customWidth="1"/>
    <col min="6874" max="6874" width="7.140625" style="1" customWidth="1"/>
    <col min="6875" max="6931" width="21.28515625" style="1" customWidth="1"/>
    <col min="6932" max="6932" width="29.5703125" style="1" bestFit="1" customWidth="1"/>
    <col min="6933" max="6945" width="21.28515625" style="1" customWidth="1"/>
    <col min="6946" max="7015" width="11" style="1"/>
    <col min="7016" max="7016" width="33.7109375" style="1" bestFit="1" customWidth="1"/>
    <col min="7017" max="7092" width="21.28515625" style="1" customWidth="1"/>
    <col min="7093" max="7093" width="35.85546875" style="1" bestFit="1" customWidth="1"/>
    <col min="7094" max="7129" width="21.28515625" style="1" customWidth="1"/>
    <col min="7130" max="7130" width="7.140625" style="1" customWidth="1"/>
    <col min="7131" max="7187" width="21.28515625" style="1" customWidth="1"/>
    <col min="7188" max="7188" width="29.5703125" style="1" bestFit="1" customWidth="1"/>
    <col min="7189" max="7201" width="21.28515625" style="1" customWidth="1"/>
    <col min="7202" max="7271" width="11" style="1"/>
    <col min="7272" max="7272" width="33.7109375" style="1" bestFit="1" customWidth="1"/>
    <col min="7273" max="7348" width="21.28515625" style="1" customWidth="1"/>
    <col min="7349" max="7349" width="35.85546875" style="1" bestFit="1" customWidth="1"/>
    <col min="7350" max="7385" width="21.28515625" style="1" customWidth="1"/>
    <col min="7386" max="7386" width="7.140625" style="1" customWidth="1"/>
    <col min="7387" max="7443" width="21.28515625" style="1" customWidth="1"/>
    <col min="7444" max="7444" width="29.5703125" style="1" bestFit="1" customWidth="1"/>
    <col min="7445" max="7457" width="21.28515625" style="1" customWidth="1"/>
    <col min="7458" max="7527" width="11" style="1"/>
    <col min="7528" max="7528" width="33.7109375" style="1" bestFit="1" customWidth="1"/>
    <col min="7529" max="7604" width="21.28515625" style="1" customWidth="1"/>
    <col min="7605" max="7605" width="35.85546875" style="1" bestFit="1" customWidth="1"/>
    <col min="7606" max="7641" width="21.28515625" style="1" customWidth="1"/>
    <col min="7642" max="7642" width="7.140625" style="1" customWidth="1"/>
    <col min="7643" max="7699" width="21.28515625" style="1" customWidth="1"/>
    <col min="7700" max="7700" width="29.5703125" style="1" bestFit="1" customWidth="1"/>
    <col min="7701" max="7713" width="21.28515625" style="1" customWidth="1"/>
    <col min="7714" max="7783" width="11" style="1"/>
    <col min="7784" max="7784" width="33.7109375" style="1" bestFit="1" customWidth="1"/>
    <col min="7785" max="7860" width="21.28515625" style="1" customWidth="1"/>
    <col min="7861" max="7861" width="35.85546875" style="1" bestFit="1" customWidth="1"/>
    <col min="7862" max="7897" width="21.28515625" style="1" customWidth="1"/>
    <col min="7898" max="7898" width="7.140625" style="1" customWidth="1"/>
    <col min="7899" max="7955" width="21.28515625" style="1" customWidth="1"/>
    <col min="7956" max="7956" width="29.5703125" style="1" bestFit="1" customWidth="1"/>
    <col min="7957" max="7969" width="21.28515625" style="1" customWidth="1"/>
    <col min="7970" max="8039" width="11" style="1"/>
    <col min="8040" max="8040" width="33.7109375" style="1" bestFit="1" customWidth="1"/>
    <col min="8041" max="8116" width="21.28515625" style="1" customWidth="1"/>
    <col min="8117" max="8117" width="35.85546875" style="1" bestFit="1" customWidth="1"/>
    <col min="8118" max="8153" width="21.28515625" style="1" customWidth="1"/>
    <col min="8154" max="8154" width="7.140625" style="1" customWidth="1"/>
    <col min="8155" max="8211" width="21.28515625" style="1" customWidth="1"/>
    <col min="8212" max="8212" width="29.5703125" style="1" bestFit="1" customWidth="1"/>
    <col min="8213" max="8225" width="21.28515625" style="1" customWidth="1"/>
    <col min="8226" max="8295" width="11" style="1"/>
    <col min="8296" max="8296" width="33.7109375" style="1" bestFit="1" customWidth="1"/>
    <col min="8297" max="8372" width="21.28515625" style="1" customWidth="1"/>
    <col min="8373" max="8373" width="35.85546875" style="1" bestFit="1" customWidth="1"/>
    <col min="8374" max="8409" width="21.28515625" style="1" customWidth="1"/>
    <col min="8410" max="8410" width="7.140625" style="1" customWidth="1"/>
    <col min="8411" max="8467" width="21.28515625" style="1" customWidth="1"/>
    <col min="8468" max="8468" width="29.5703125" style="1" bestFit="1" customWidth="1"/>
    <col min="8469" max="8481" width="21.28515625" style="1" customWidth="1"/>
    <col min="8482" max="8551" width="11" style="1"/>
    <col min="8552" max="8552" width="33.7109375" style="1" bestFit="1" customWidth="1"/>
    <col min="8553" max="8628" width="21.28515625" style="1" customWidth="1"/>
    <col min="8629" max="8629" width="35.85546875" style="1" bestFit="1" customWidth="1"/>
    <col min="8630" max="8665" width="21.28515625" style="1" customWidth="1"/>
    <col min="8666" max="8666" width="7.140625" style="1" customWidth="1"/>
    <col min="8667" max="8723" width="21.28515625" style="1" customWidth="1"/>
    <col min="8724" max="8724" width="29.5703125" style="1" bestFit="1" customWidth="1"/>
    <col min="8725" max="8737" width="21.28515625" style="1" customWidth="1"/>
    <col min="8738" max="8807" width="11" style="1"/>
    <col min="8808" max="8808" width="33.7109375" style="1" bestFit="1" customWidth="1"/>
    <col min="8809" max="8884" width="21.28515625" style="1" customWidth="1"/>
    <col min="8885" max="8885" width="35.85546875" style="1" bestFit="1" customWidth="1"/>
    <col min="8886" max="8921" width="21.28515625" style="1" customWidth="1"/>
    <col min="8922" max="8922" width="7.140625" style="1" customWidth="1"/>
    <col min="8923" max="8979" width="21.28515625" style="1" customWidth="1"/>
    <col min="8980" max="8980" width="29.5703125" style="1" bestFit="1" customWidth="1"/>
    <col min="8981" max="8993" width="21.28515625" style="1" customWidth="1"/>
    <col min="8994" max="9063" width="11" style="1"/>
    <col min="9064" max="9064" width="33.7109375" style="1" bestFit="1" customWidth="1"/>
    <col min="9065" max="9140" width="21.28515625" style="1" customWidth="1"/>
    <col min="9141" max="9141" width="35.85546875" style="1" bestFit="1" customWidth="1"/>
    <col min="9142" max="9177" width="21.28515625" style="1" customWidth="1"/>
    <col min="9178" max="9178" width="7.140625" style="1" customWidth="1"/>
    <col min="9179" max="9235" width="21.28515625" style="1" customWidth="1"/>
    <col min="9236" max="9236" width="29.5703125" style="1" bestFit="1" customWidth="1"/>
    <col min="9237" max="9249" width="21.28515625" style="1" customWidth="1"/>
    <col min="9250" max="9319" width="11" style="1"/>
    <col min="9320" max="9320" width="33.7109375" style="1" bestFit="1" customWidth="1"/>
    <col min="9321" max="9396" width="21.28515625" style="1" customWidth="1"/>
    <col min="9397" max="9397" width="35.85546875" style="1" bestFit="1" customWidth="1"/>
    <col min="9398" max="9433" width="21.28515625" style="1" customWidth="1"/>
    <col min="9434" max="9434" width="7.140625" style="1" customWidth="1"/>
    <col min="9435" max="9491" width="21.28515625" style="1" customWidth="1"/>
    <col min="9492" max="9492" width="29.5703125" style="1" bestFit="1" customWidth="1"/>
    <col min="9493" max="9505" width="21.28515625" style="1" customWidth="1"/>
    <col min="9506" max="9575" width="11" style="1"/>
    <col min="9576" max="9576" width="33.7109375" style="1" bestFit="1" customWidth="1"/>
    <col min="9577" max="9652" width="21.28515625" style="1" customWidth="1"/>
    <col min="9653" max="9653" width="35.85546875" style="1" bestFit="1" customWidth="1"/>
    <col min="9654" max="9689" width="21.28515625" style="1" customWidth="1"/>
    <col min="9690" max="9690" width="7.140625" style="1" customWidth="1"/>
    <col min="9691" max="9747" width="21.28515625" style="1" customWidth="1"/>
    <col min="9748" max="9748" width="29.5703125" style="1" bestFit="1" customWidth="1"/>
    <col min="9749" max="9761" width="21.28515625" style="1" customWidth="1"/>
    <col min="9762" max="9831" width="11" style="1"/>
    <col min="9832" max="9832" width="33.7109375" style="1" bestFit="1" customWidth="1"/>
    <col min="9833" max="9908" width="21.28515625" style="1" customWidth="1"/>
    <col min="9909" max="9909" width="35.85546875" style="1" bestFit="1" customWidth="1"/>
    <col min="9910" max="9945" width="21.28515625" style="1" customWidth="1"/>
    <col min="9946" max="9946" width="7.140625" style="1" customWidth="1"/>
    <col min="9947" max="10003" width="21.28515625" style="1" customWidth="1"/>
    <col min="10004" max="10004" width="29.5703125" style="1" bestFit="1" customWidth="1"/>
    <col min="10005" max="10017" width="21.28515625" style="1" customWidth="1"/>
    <col min="10018" max="10087" width="11" style="1"/>
    <col min="10088" max="10088" width="33.7109375" style="1" bestFit="1" customWidth="1"/>
    <col min="10089" max="10164" width="21.28515625" style="1" customWidth="1"/>
    <col min="10165" max="10165" width="35.85546875" style="1" bestFit="1" customWidth="1"/>
    <col min="10166" max="10201" width="21.28515625" style="1" customWidth="1"/>
    <col min="10202" max="10202" width="7.140625" style="1" customWidth="1"/>
    <col min="10203" max="10259" width="21.28515625" style="1" customWidth="1"/>
    <col min="10260" max="10260" width="29.5703125" style="1" bestFit="1" customWidth="1"/>
    <col min="10261" max="10273" width="21.28515625" style="1" customWidth="1"/>
    <col min="10274" max="10343" width="11" style="1"/>
    <col min="10344" max="10344" width="33.7109375" style="1" bestFit="1" customWidth="1"/>
    <col min="10345" max="10420" width="21.28515625" style="1" customWidth="1"/>
    <col min="10421" max="10421" width="35.85546875" style="1" bestFit="1" customWidth="1"/>
    <col min="10422" max="10457" width="21.28515625" style="1" customWidth="1"/>
    <col min="10458" max="10458" width="7.140625" style="1" customWidth="1"/>
    <col min="10459" max="10515" width="21.28515625" style="1" customWidth="1"/>
    <col min="10516" max="10516" width="29.5703125" style="1" bestFit="1" customWidth="1"/>
    <col min="10517" max="10529" width="21.28515625" style="1" customWidth="1"/>
    <col min="10530" max="10599" width="11" style="1"/>
    <col min="10600" max="10600" width="33.7109375" style="1" bestFit="1" customWidth="1"/>
    <col min="10601" max="10676" width="21.28515625" style="1" customWidth="1"/>
    <col min="10677" max="10677" width="35.85546875" style="1" bestFit="1" customWidth="1"/>
    <col min="10678" max="10713" width="21.28515625" style="1" customWidth="1"/>
    <col min="10714" max="10714" width="7.140625" style="1" customWidth="1"/>
    <col min="10715" max="10771" width="21.28515625" style="1" customWidth="1"/>
    <col min="10772" max="10772" width="29.5703125" style="1" bestFit="1" customWidth="1"/>
    <col min="10773" max="10785" width="21.28515625" style="1" customWidth="1"/>
    <col min="10786" max="10855" width="11" style="1"/>
    <col min="10856" max="10856" width="33.7109375" style="1" bestFit="1" customWidth="1"/>
    <col min="10857" max="10932" width="21.28515625" style="1" customWidth="1"/>
    <col min="10933" max="10933" width="35.85546875" style="1" bestFit="1" customWidth="1"/>
    <col min="10934" max="10969" width="21.28515625" style="1" customWidth="1"/>
    <col min="10970" max="10970" width="7.140625" style="1" customWidth="1"/>
    <col min="10971" max="11027" width="21.28515625" style="1" customWidth="1"/>
    <col min="11028" max="11028" width="29.5703125" style="1" bestFit="1" customWidth="1"/>
    <col min="11029" max="11041" width="21.28515625" style="1" customWidth="1"/>
    <col min="11042" max="11111" width="11" style="1"/>
    <col min="11112" max="11112" width="33.7109375" style="1" bestFit="1" customWidth="1"/>
    <col min="11113" max="11188" width="21.28515625" style="1" customWidth="1"/>
    <col min="11189" max="11189" width="35.85546875" style="1" bestFit="1" customWidth="1"/>
    <col min="11190" max="11225" width="21.28515625" style="1" customWidth="1"/>
    <col min="11226" max="11226" width="7.140625" style="1" customWidth="1"/>
    <col min="11227" max="11283" width="21.28515625" style="1" customWidth="1"/>
    <col min="11284" max="11284" width="29.5703125" style="1" bestFit="1" customWidth="1"/>
    <col min="11285" max="11297" width="21.28515625" style="1" customWidth="1"/>
    <col min="11298" max="11367" width="11" style="1"/>
    <col min="11368" max="11368" width="33.7109375" style="1" bestFit="1" customWidth="1"/>
    <col min="11369" max="11444" width="21.28515625" style="1" customWidth="1"/>
    <col min="11445" max="11445" width="35.85546875" style="1" bestFit="1" customWidth="1"/>
    <col min="11446" max="11481" width="21.28515625" style="1" customWidth="1"/>
    <col min="11482" max="11482" width="7.140625" style="1" customWidth="1"/>
    <col min="11483" max="11539" width="21.28515625" style="1" customWidth="1"/>
    <col min="11540" max="11540" width="29.5703125" style="1" bestFit="1" customWidth="1"/>
    <col min="11541" max="11553" width="21.28515625" style="1" customWidth="1"/>
    <col min="11554" max="11623" width="11" style="1"/>
    <col min="11624" max="11624" width="33.7109375" style="1" bestFit="1" customWidth="1"/>
    <col min="11625" max="11700" width="21.28515625" style="1" customWidth="1"/>
    <col min="11701" max="11701" width="35.85546875" style="1" bestFit="1" customWidth="1"/>
    <col min="11702" max="11737" width="21.28515625" style="1" customWidth="1"/>
    <col min="11738" max="11738" width="7.140625" style="1" customWidth="1"/>
    <col min="11739" max="11795" width="21.28515625" style="1" customWidth="1"/>
    <col min="11796" max="11796" width="29.5703125" style="1" bestFit="1" customWidth="1"/>
    <col min="11797" max="11809" width="21.28515625" style="1" customWidth="1"/>
    <col min="11810" max="11879" width="11" style="1"/>
    <col min="11880" max="11880" width="33.7109375" style="1" bestFit="1" customWidth="1"/>
    <col min="11881" max="11956" width="21.28515625" style="1" customWidth="1"/>
    <col min="11957" max="11957" width="35.85546875" style="1" bestFit="1" customWidth="1"/>
    <col min="11958" max="11993" width="21.28515625" style="1" customWidth="1"/>
    <col min="11994" max="11994" width="7.140625" style="1" customWidth="1"/>
    <col min="11995" max="12051" width="21.28515625" style="1" customWidth="1"/>
    <col min="12052" max="12052" width="29.5703125" style="1" bestFit="1" customWidth="1"/>
    <col min="12053" max="12065" width="21.28515625" style="1" customWidth="1"/>
    <col min="12066" max="12135" width="11" style="1"/>
    <col min="12136" max="12136" width="33.7109375" style="1" bestFit="1" customWidth="1"/>
    <col min="12137" max="12212" width="21.28515625" style="1" customWidth="1"/>
    <col min="12213" max="12213" width="35.85546875" style="1" bestFit="1" customWidth="1"/>
    <col min="12214" max="12249" width="21.28515625" style="1" customWidth="1"/>
    <col min="12250" max="12250" width="7.140625" style="1" customWidth="1"/>
    <col min="12251" max="12307" width="21.28515625" style="1" customWidth="1"/>
    <col min="12308" max="12308" width="29.5703125" style="1" bestFit="1" customWidth="1"/>
    <col min="12309" max="12321" width="21.28515625" style="1" customWidth="1"/>
    <col min="12322" max="12391" width="11" style="1"/>
    <col min="12392" max="12392" width="33.7109375" style="1" bestFit="1" customWidth="1"/>
    <col min="12393" max="12468" width="21.28515625" style="1" customWidth="1"/>
    <col min="12469" max="12469" width="35.85546875" style="1" bestFit="1" customWidth="1"/>
    <col min="12470" max="12505" width="21.28515625" style="1" customWidth="1"/>
    <col min="12506" max="12506" width="7.140625" style="1" customWidth="1"/>
    <col min="12507" max="12563" width="21.28515625" style="1" customWidth="1"/>
    <col min="12564" max="12564" width="29.5703125" style="1" bestFit="1" customWidth="1"/>
    <col min="12565" max="12577" width="21.28515625" style="1" customWidth="1"/>
    <col min="12578" max="12647" width="11" style="1"/>
    <col min="12648" max="12648" width="33.7109375" style="1" bestFit="1" customWidth="1"/>
    <col min="12649" max="12724" width="21.28515625" style="1" customWidth="1"/>
    <col min="12725" max="12725" width="35.85546875" style="1" bestFit="1" customWidth="1"/>
    <col min="12726" max="12761" width="21.28515625" style="1" customWidth="1"/>
    <col min="12762" max="12762" width="7.140625" style="1" customWidth="1"/>
    <col min="12763" max="12819" width="21.28515625" style="1" customWidth="1"/>
    <col min="12820" max="12820" width="29.5703125" style="1" bestFit="1" customWidth="1"/>
    <col min="12821" max="12833" width="21.28515625" style="1" customWidth="1"/>
    <col min="12834" max="12903" width="11" style="1"/>
    <col min="12904" max="12904" width="33.7109375" style="1" bestFit="1" customWidth="1"/>
    <col min="12905" max="12980" width="21.28515625" style="1" customWidth="1"/>
    <col min="12981" max="12981" width="35.85546875" style="1" bestFit="1" customWidth="1"/>
    <col min="12982" max="13017" width="21.28515625" style="1" customWidth="1"/>
    <col min="13018" max="13018" width="7.140625" style="1" customWidth="1"/>
    <col min="13019" max="13075" width="21.28515625" style="1" customWidth="1"/>
    <col min="13076" max="13076" width="29.5703125" style="1" bestFit="1" customWidth="1"/>
    <col min="13077" max="13089" width="21.28515625" style="1" customWidth="1"/>
    <col min="13090" max="13159" width="11" style="1"/>
    <col min="13160" max="13160" width="33.7109375" style="1" bestFit="1" customWidth="1"/>
    <col min="13161" max="13236" width="21.28515625" style="1" customWidth="1"/>
    <col min="13237" max="13237" width="35.85546875" style="1" bestFit="1" customWidth="1"/>
    <col min="13238" max="13273" width="21.28515625" style="1" customWidth="1"/>
    <col min="13274" max="13274" width="7.140625" style="1" customWidth="1"/>
    <col min="13275" max="13331" width="21.28515625" style="1" customWidth="1"/>
    <col min="13332" max="13332" width="29.5703125" style="1" bestFit="1" customWidth="1"/>
    <col min="13333" max="13345" width="21.28515625" style="1" customWidth="1"/>
    <col min="13346" max="13415" width="11" style="1"/>
    <col min="13416" max="13416" width="33.7109375" style="1" bestFit="1" customWidth="1"/>
    <col min="13417" max="13492" width="21.28515625" style="1" customWidth="1"/>
    <col min="13493" max="13493" width="35.85546875" style="1" bestFit="1" customWidth="1"/>
    <col min="13494" max="13529" width="21.28515625" style="1" customWidth="1"/>
    <col min="13530" max="13530" width="7.140625" style="1" customWidth="1"/>
    <col min="13531" max="13587" width="21.28515625" style="1" customWidth="1"/>
    <col min="13588" max="13588" width="29.5703125" style="1" bestFit="1" customWidth="1"/>
    <col min="13589" max="13601" width="21.28515625" style="1" customWidth="1"/>
    <col min="13602" max="13671" width="11" style="1"/>
    <col min="13672" max="13672" width="33.7109375" style="1" bestFit="1" customWidth="1"/>
    <col min="13673" max="13748" width="21.28515625" style="1" customWidth="1"/>
    <col min="13749" max="13749" width="35.85546875" style="1" bestFit="1" customWidth="1"/>
    <col min="13750" max="13785" width="21.28515625" style="1" customWidth="1"/>
    <col min="13786" max="13786" width="7.140625" style="1" customWidth="1"/>
    <col min="13787" max="13843" width="21.28515625" style="1" customWidth="1"/>
    <col min="13844" max="13844" width="29.5703125" style="1" bestFit="1" customWidth="1"/>
    <col min="13845" max="13857" width="21.28515625" style="1" customWidth="1"/>
    <col min="13858" max="13927" width="11" style="1"/>
    <col min="13928" max="13928" width="33.7109375" style="1" bestFit="1" customWidth="1"/>
    <col min="13929" max="14004" width="21.28515625" style="1" customWidth="1"/>
    <col min="14005" max="14005" width="35.85546875" style="1" bestFit="1" customWidth="1"/>
    <col min="14006" max="14041" width="21.28515625" style="1" customWidth="1"/>
    <col min="14042" max="14042" width="7.140625" style="1" customWidth="1"/>
    <col min="14043" max="14099" width="21.28515625" style="1" customWidth="1"/>
    <col min="14100" max="14100" width="29.5703125" style="1" bestFit="1" customWidth="1"/>
    <col min="14101" max="14113" width="21.28515625" style="1" customWidth="1"/>
    <col min="14114" max="14183" width="11" style="1"/>
    <col min="14184" max="14184" width="33.7109375" style="1" bestFit="1" customWidth="1"/>
    <col min="14185" max="14260" width="21.28515625" style="1" customWidth="1"/>
    <col min="14261" max="14261" width="35.85546875" style="1" bestFit="1" customWidth="1"/>
    <col min="14262" max="14297" width="21.28515625" style="1" customWidth="1"/>
    <col min="14298" max="14298" width="7.140625" style="1" customWidth="1"/>
    <col min="14299" max="14355" width="21.28515625" style="1" customWidth="1"/>
    <col min="14356" max="14356" width="29.5703125" style="1" bestFit="1" customWidth="1"/>
    <col min="14357" max="14369" width="21.28515625" style="1" customWidth="1"/>
    <col min="14370" max="14439" width="11" style="1"/>
    <col min="14440" max="14440" width="33.7109375" style="1" bestFit="1" customWidth="1"/>
    <col min="14441" max="14516" width="21.28515625" style="1" customWidth="1"/>
    <col min="14517" max="14517" width="35.85546875" style="1" bestFit="1" customWidth="1"/>
    <col min="14518" max="14553" width="21.28515625" style="1" customWidth="1"/>
    <col min="14554" max="14554" width="7.140625" style="1" customWidth="1"/>
    <col min="14555" max="14611" width="21.28515625" style="1" customWidth="1"/>
    <col min="14612" max="14612" width="29.5703125" style="1" bestFit="1" customWidth="1"/>
    <col min="14613" max="14625" width="21.28515625" style="1" customWidth="1"/>
    <col min="14626" max="14695" width="11" style="1"/>
    <col min="14696" max="14696" width="33.7109375" style="1" bestFit="1" customWidth="1"/>
    <col min="14697" max="14772" width="21.28515625" style="1" customWidth="1"/>
    <col min="14773" max="14773" width="35.85546875" style="1" bestFit="1" customWidth="1"/>
    <col min="14774" max="14809" width="21.28515625" style="1" customWidth="1"/>
    <col min="14810" max="14810" width="7.140625" style="1" customWidth="1"/>
    <col min="14811" max="14867" width="21.28515625" style="1" customWidth="1"/>
    <col min="14868" max="14868" width="29.5703125" style="1" bestFit="1" customWidth="1"/>
    <col min="14869" max="14881" width="21.28515625" style="1" customWidth="1"/>
    <col min="14882" max="14951" width="11" style="1"/>
    <col min="14952" max="14952" width="33.7109375" style="1" bestFit="1" customWidth="1"/>
    <col min="14953" max="15028" width="21.28515625" style="1" customWidth="1"/>
    <col min="15029" max="15029" width="35.85546875" style="1" bestFit="1" customWidth="1"/>
    <col min="15030" max="15065" width="21.28515625" style="1" customWidth="1"/>
    <col min="15066" max="15066" width="7.140625" style="1" customWidth="1"/>
    <col min="15067" max="15123" width="21.28515625" style="1" customWidth="1"/>
    <col min="15124" max="15124" width="29.5703125" style="1" bestFit="1" customWidth="1"/>
    <col min="15125" max="15137" width="21.28515625" style="1" customWidth="1"/>
    <col min="15138" max="15207" width="11" style="1"/>
    <col min="15208" max="15208" width="33.7109375" style="1" bestFit="1" customWidth="1"/>
    <col min="15209" max="15284" width="21.28515625" style="1" customWidth="1"/>
    <col min="15285" max="15285" width="35.85546875" style="1" bestFit="1" customWidth="1"/>
    <col min="15286" max="15321" width="21.28515625" style="1" customWidth="1"/>
    <col min="15322" max="15322" width="7.140625" style="1" customWidth="1"/>
    <col min="15323" max="15379" width="21.28515625" style="1" customWidth="1"/>
    <col min="15380" max="15380" width="29.5703125" style="1" bestFit="1" customWidth="1"/>
    <col min="15381" max="15393" width="21.28515625" style="1" customWidth="1"/>
    <col min="15394" max="15463" width="11" style="1"/>
    <col min="15464" max="15464" width="33.7109375" style="1" bestFit="1" customWidth="1"/>
    <col min="15465" max="15540" width="21.28515625" style="1" customWidth="1"/>
    <col min="15541" max="15541" width="35.85546875" style="1" bestFit="1" customWidth="1"/>
    <col min="15542" max="15577" width="21.28515625" style="1" customWidth="1"/>
    <col min="15578" max="15578" width="7.140625" style="1" customWidth="1"/>
    <col min="15579" max="15635" width="21.28515625" style="1" customWidth="1"/>
    <col min="15636" max="15636" width="29.5703125" style="1" bestFit="1" customWidth="1"/>
    <col min="15637" max="15649" width="21.28515625" style="1" customWidth="1"/>
    <col min="15650" max="15719" width="11" style="1"/>
    <col min="15720" max="15720" width="33.7109375" style="1" bestFit="1" customWidth="1"/>
    <col min="15721" max="15796" width="21.28515625" style="1" customWidth="1"/>
    <col min="15797" max="15797" width="35.85546875" style="1" bestFit="1" customWidth="1"/>
    <col min="15798" max="15833" width="21.28515625" style="1" customWidth="1"/>
    <col min="15834" max="15834" width="7.140625" style="1" customWidth="1"/>
    <col min="15835" max="15891" width="21.28515625" style="1" customWidth="1"/>
    <col min="15892" max="15892" width="29.5703125" style="1" bestFit="1" customWidth="1"/>
    <col min="15893" max="15905" width="21.28515625" style="1" customWidth="1"/>
    <col min="15906" max="15975" width="11" style="1"/>
    <col min="15976" max="15976" width="33.7109375" style="1" bestFit="1" customWidth="1"/>
    <col min="15977" max="16052" width="21.28515625" style="1" customWidth="1"/>
    <col min="16053" max="16053" width="35.85546875" style="1" bestFit="1" customWidth="1"/>
    <col min="16054" max="16089" width="21.28515625" style="1" customWidth="1"/>
    <col min="16090" max="16090" width="7.140625" style="1" customWidth="1"/>
    <col min="16091" max="16147" width="21.28515625" style="1" customWidth="1"/>
    <col min="16148" max="16148" width="29.5703125" style="1" bestFit="1" customWidth="1"/>
    <col min="16149" max="16161" width="21.28515625" style="1" customWidth="1"/>
    <col min="16162" max="16384" width="11" style="1"/>
  </cols>
  <sheetData>
    <row r="1" spans="1:53" ht="33.75" x14ac:dyDescent="0.2">
      <c r="A1" s="61" t="s">
        <v>0</v>
      </c>
      <c r="B1" s="61"/>
      <c r="D1" s="2" t="s">
        <v>1</v>
      </c>
      <c r="E1" s="2"/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100</v>
      </c>
      <c r="P1" s="3"/>
      <c r="Q1" s="3">
        <v>101</v>
      </c>
      <c r="R1" s="3"/>
      <c r="S1" s="3">
        <v>102</v>
      </c>
      <c r="T1" s="3"/>
      <c r="U1" s="3">
        <v>103</v>
      </c>
      <c r="V1" s="3"/>
      <c r="W1" s="3">
        <v>104</v>
      </c>
      <c r="X1" s="3"/>
      <c r="Y1" s="3">
        <v>105</v>
      </c>
      <c r="Z1" s="3"/>
      <c r="AA1" s="3">
        <v>106</v>
      </c>
      <c r="AB1" s="3"/>
      <c r="AC1" s="3">
        <v>107</v>
      </c>
      <c r="AD1" s="3"/>
      <c r="AE1" s="3">
        <v>108</v>
      </c>
      <c r="AF1" s="76"/>
      <c r="AG1" s="4"/>
      <c r="AH1" s="5"/>
      <c r="AI1" s="5"/>
      <c r="AJ1" s="5"/>
      <c r="AK1" s="5"/>
      <c r="AL1" s="5"/>
      <c r="AM1" s="5"/>
      <c r="AN1" s="5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spans="1:53" s="7" customFormat="1" ht="33.75" x14ac:dyDescent="0.25">
      <c r="A2" s="61"/>
      <c r="B2" s="61"/>
      <c r="D2" s="8"/>
      <c r="E2" s="67"/>
      <c r="F2" s="64" t="s">
        <v>2</v>
      </c>
      <c r="G2" s="62"/>
      <c r="H2" s="62"/>
      <c r="I2" s="62"/>
      <c r="J2" s="62"/>
      <c r="K2" s="62"/>
      <c r="L2" s="62"/>
      <c r="M2" s="62"/>
      <c r="N2" s="63"/>
      <c r="O2" s="65" t="s">
        <v>3</v>
      </c>
      <c r="P2" s="64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3"/>
      <c r="AF2" s="77"/>
      <c r="AG2" s="9"/>
      <c r="AH2" s="10"/>
      <c r="AI2" s="10"/>
      <c r="AJ2" s="10"/>
      <c r="AK2" s="10"/>
      <c r="AL2" s="10"/>
      <c r="AM2" s="10"/>
      <c r="AN2" s="10"/>
    </row>
    <row r="3" spans="1:53" ht="14.25" x14ac:dyDescent="0.2">
      <c r="A3" s="11" t="s">
        <v>4</v>
      </c>
      <c r="D3" s="12"/>
      <c r="E3" s="68"/>
      <c r="F3" s="13"/>
      <c r="G3" s="13"/>
      <c r="H3" s="13"/>
      <c r="I3" s="13"/>
      <c r="J3" s="13"/>
      <c r="K3" s="13"/>
      <c r="L3" s="13"/>
      <c r="M3" s="13"/>
      <c r="N3" s="14"/>
      <c r="O3" s="15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4"/>
    </row>
    <row r="4" spans="1:53" x14ac:dyDescent="0.2">
      <c r="A4" s="18" t="s">
        <v>5</v>
      </c>
      <c r="D4" s="12"/>
      <c r="E4" s="68"/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4" t="s">
        <v>14</v>
      </c>
      <c r="O4" s="15" t="s">
        <v>6</v>
      </c>
      <c r="P4" s="13"/>
      <c r="Q4" s="13" t="s">
        <v>7</v>
      </c>
      <c r="R4" s="13"/>
      <c r="S4" s="13" t="s">
        <v>8</v>
      </c>
      <c r="T4" s="13"/>
      <c r="U4" s="13" t="s">
        <v>9</v>
      </c>
      <c r="V4" s="13"/>
      <c r="W4" s="13" t="s">
        <v>10</v>
      </c>
      <c r="X4" s="13"/>
      <c r="Y4" s="13" t="s">
        <v>11</v>
      </c>
      <c r="Z4" s="13"/>
      <c r="AA4" s="13" t="s">
        <v>12</v>
      </c>
      <c r="AB4" s="13"/>
      <c r="AC4" s="13" t="s">
        <v>13</v>
      </c>
      <c r="AD4" s="13"/>
      <c r="AE4" s="14" t="s">
        <v>14</v>
      </c>
    </row>
    <row r="5" spans="1:53" ht="13.5" thickBot="1" x14ac:dyDescent="0.25">
      <c r="A5" s="19"/>
      <c r="B5" s="20" t="s">
        <v>15</v>
      </c>
      <c r="C5" s="20" t="s">
        <v>16</v>
      </c>
      <c r="D5" s="21"/>
      <c r="E5" s="69"/>
      <c r="F5" s="22"/>
      <c r="G5" s="22"/>
      <c r="H5" s="22"/>
      <c r="I5" s="22"/>
      <c r="J5" s="22"/>
      <c r="K5" s="22"/>
      <c r="L5" s="22"/>
      <c r="M5" s="22"/>
      <c r="N5" s="23"/>
      <c r="O5" s="24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3"/>
    </row>
    <row r="6" spans="1:53" x14ac:dyDescent="0.2">
      <c r="A6" s="25" t="s">
        <v>17</v>
      </c>
      <c r="B6" s="26" t="s">
        <v>18</v>
      </c>
      <c r="C6" s="27" t="s">
        <v>19</v>
      </c>
      <c r="D6" s="28" t="s">
        <v>20</v>
      </c>
      <c r="E6" s="28" t="str">
        <f>VLOOKUP(D6,Sheet2!A$1:B$353,2,FALSE)</f>
        <v>Large Urban</v>
      </c>
      <c r="F6" s="29">
        <v>2676</v>
      </c>
      <c r="G6" s="29">
        <v>4924</v>
      </c>
      <c r="H6" s="29">
        <v>11276</v>
      </c>
      <c r="I6" s="29">
        <v>6067</v>
      </c>
      <c r="J6" s="29">
        <v>1877</v>
      </c>
      <c r="K6" s="29">
        <v>698</v>
      </c>
      <c r="L6" s="29">
        <v>304</v>
      </c>
      <c r="M6" s="29">
        <v>10</v>
      </c>
      <c r="N6" s="30">
        <v>27832</v>
      </c>
      <c r="O6" s="31">
        <v>19</v>
      </c>
      <c r="P6" s="66">
        <f>O6/AE6</f>
        <v>9.3137254901960786E-2</v>
      </c>
      <c r="Q6" s="29">
        <v>28</v>
      </c>
      <c r="R6" s="66">
        <f>Q6/AE6</f>
        <v>0.13725490196078433</v>
      </c>
      <c r="S6" s="29">
        <v>85</v>
      </c>
      <c r="T6" s="66">
        <f>S6/AE6</f>
        <v>0.41666666666666669</v>
      </c>
      <c r="U6" s="29">
        <v>49</v>
      </c>
      <c r="V6" s="66">
        <f>U6/AE6</f>
        <v>0.24019607843137256</v>
      </c>
      <c r="W6" s="29">
        <v>13</v>
      </c>
      <c r="X6" s="66">
        <f>W6/AE6</f>
        <v>6.3725490196078427E-2</v>
      </c>
      <c r="Y6" s="29">
        <v>6</v>
      </c>
      <c r="Z6" s="66">
        <f>Y6/AE6</f>
        <v>2.9411764705882353E-2</v>
      </c>
      <c r="AA6" s="29">
        <v>4</v>
      </c>
      <c r="AB6" s="66">
        <f>AA6/AE6</f>
        <v>1.9607843137254902E-2</v>
      </c>
      <c r="AC6" s="29">
        <v>0</v>
      </c>
      <c r="AD6" s="66">
        <f>AC6/AE6</f>
        <v>0</v>
      </c>
      <c r="AE6" s="30">
        <v>204</v>
      </c>
      <c r="AF6" s="79">
        <f>AE6/N6</f>
        <v>7.3296924403564246E-3</v>
      </c>
      <c r="AG6" s="32">
        <f>1+SUMPRODUCT((E$6:E$331=E6)*(AF$6:AF$331&gt;AF6))</f>
        <v>14</v>
      </c>
      <c r="AH6" s="33"/>
      <c r="AI6" s="33"/>
      <c r="AJ6" s="33"/>
      <c r="AK6" s="33"/>
      <c r="AL6" s="33"/>
      <c r="AM6" s="33"/>
      <c r="AN6" s="33"/>
      <c r="AO6" s="34"/>
      <c r="AP6" s="34"/>
      <c r="AQ6" s="34"/>
      <c r="AR6" s="34"/>
      <c r="AS6" s="34"/>
      <c r="AT6" s="34"/>
      <c r="AU6" s="34"/>
    </row>
    <row r="7" spans="1:53" x14ac:dyDescent="0.2">
      <c r="A7" s="25" t="s">
        <v>21</v>
      </c>
      <c r="B7" s="26" t="s">
        <v>18</v>
      </c>
      <c r="C7" s="27" t="s">
        <v>22</v>
      </c>
      <c r="D7" s="28" t="s">
        <v>23</v>
      </c>
      <c r="E7" s="28" t="str">
        <f>VLOOKUP(D7,Sheet2!A$1:B$353,2,FALSE)</f>
        <v>Rural 80</v>
      </c>
      <c r="F7" s="29">
        <v>21985</v>
      </c>
      <c r="G7" s="29">
        <v>7297</v>
      </c>
      <c r="H7" s="29">
        <v>6808</v>
      </c>
      <c r="I7" s="29">
        <v>4993</v>
      </c>
      <c r="J7" s="29">
        <v>2754</v>
      </c>
      <c r="K7" s="29">
        <v>1053</v>
      </c>
      <c r="L7" s="29">
        <v>467</v>
      </c>
      <c r="M7" s="29">
        <v>27</v>
      </c>
      <c r="N7" s="30">
        <v>45384</v>
      </c>
      <c r="O7" s="31">
        <v>352</v>
      </c>
      <c r="P7" s="66">
        <f t="shared" ref="P7:P70" si="0">O7/AE7</f>
        <v>0.28115015974440893</v>
      </c>
      <c r="Q7" s="29">
        <v>183</v>
      </c>
      <c r="R7" s="66">
        <f t="shared" ref="R7:R70" si="1">Q7/AE7</f>
        <v>0.14616613418530353</v>
      </c>
      <c r="S7" s="29">
        <v>270</v>
      </c>
      <c r="T7" s="66">
        <f t="shared" ref="T7:T70" si="2">S7/AE7</f>
        <v>0.21565495207667731</v>
      </c>
      <c r="U7" s="29">
        <v>238</v>
      </c>
      <c r="V7" s="66">
        <f t="shared" ref="V7:V70" si="3">U7/AE7</f>
        <v>0.19009584664536741</v>
      </c>
      <c r="W7" s="29">
        <v>117</v>
      </c>
      <c r="X7" s="66">
        <f t="shared" ref="X7:X70" si="4">W7/AE7</f>
        <v>9.3450479233226844E-2</v>
      </c>
      <c r="Y7" s="29">
        <v>57</v>
      </c>
      <c r="Z7" s="66">
        <f t="shared" ref="Z7:Z70" si="5">Y7/AE7</f>
        <v>4.5527156549520768E-2</v>
      </c>
      <c r="AA7" s="29">
        <v>34</v>
      </c>
      <c r="AB7" s="66">
        <f t="shared" ref="AB7:AB70" si="6">AA7/AE7</f>
        <v>2.7156549520766772E-2</v>
      </c>
      <c r="AC7" s="29">
        <v>1</v>
      </c>
      <c r="AD7" s="66">
        <f t="shared" ref="AD7:AD70" si="7">AC7/AE7</f>
        <v>7.9872204472843447E-4</v>
      </c>
      <c r="AE7" s="30">
        <v>1252</v>
      </c>
      <c r="AF7" s="79">
        <f t="shared" ref="AF7:AF70" si="8">AE7/N7</f>
        <v>2.7586814736471003E-2</v>
      </c>
      <c r="AG7" s="32">
        <f t="shared" ref="AG7:AG70" si="9">1+SUMPRODUCT((E$6:E$331=E7)*(AF$6:AF$331&gt;AF7))</f>
        <v>18</v>
      </c>
      <c r="AH7" s="33"/>
      <c r="AI7" s="33"/>
      <c r="AJ7" s="33"/>
      <c r="AK7" s="33"/>
      <c r="AL7" s="33"/>
      <c r="AM7" s="33"/>
      <c r="AN7" s="33"/>
      <c r="AO7" s="34"/>
      <c r="AP7" s="34"/>
      <c r="AQ7" s="34"/>
      <c r="AR7" s="34"/>
      <c r="AS7" s="34"/>
      <c r="AT7" s="34"/>
      <c r="AU7" s="34"/>
    </row>
    <row r="8" spans="1:53" x14ac:dyDescent="0.2">
      <c r="A8" s="25" t="s">
        <v>24</v>
      </c>
      <c r="B8" s="26" t="s">
        <v>18</v>
      </c>
      <c r="C8" s="27" t="s">
        <v>25</v>
      </c>
      <c r="D8" s="28" t="s">
        <v>26</v>
      </c>
      <c r="E8" s="28" t="str">
        <f>VLOOKUP(D8,Sheet2!A$1:B$353,2,FALSE)</f>
        <v>Significant Rural</v>
      </c>
      <c r="F8" s="29">
        <v>21654</v>
      </c>
      <c r="G8" s="29">
        <v>11519</v>
      </c>
      <c r="H8" s="29">
        <v>9973</v>
      </c>
      <c r="I8" s="29">
        <v>5937</v>
      </c>
      <c r="J8" s="29">
        <v>2915</v>
      </c>
      <c r="K8" s="29">
        <v>1530</v>
      </c>
      <c r="L8" s="29">
        <v>1338</v>
      </c>
      <c r="M8" s="29">
        <v>120</v>
      </c>
      <c r="N8" s="30">
        <v>54986</v>
      </c>
      <c r="O8" s="31">
        <v>102</v>
      </c>
      <c r="P8" s="66">
        <f t="shared" si="0"/>
        <v>0.35664335664335667</v>
      </c>
      <c r="Q8" s="29">
        <v>60</v>
      </c>
      <c r="R8" s="66">
        <f t="shared" si="1"/>
        <v>0.20979020979020979</v>
      </c>
      <c r="S8" s="29">
        <v>67</v>
      </c>
      <c r="T8" s="66">
        <f t="shared" si="2"/>
        <v>0.23426573426573427</v>
      </c>
      <c r="U8" s="29">
        <v>24</v>
      </c>
      <c r="V8" s="66">
        <f t="shared" si="3"/>
        <v>8.3916083916083919E-2</v>
      </c>
      <c r="W8" s="29">
        <v>9</v>
      </c>
      <c r="X8" s="66">
        <f t="shared" si="4"/>
        <v>3.1468531468531472E-2</v>
      </c>
      <c r="Y8" s="29">
        <v>10</v>
      </c>
      <c r="Z8" s="66">
        <f t="shared" si="5"/>
        <v>3.4965034965034968E-2</v>
      </c>
      <c r="AA8" s="29">
        <v>13</v>
      </c>
      <c r="AB8" s="66">
        <f t="shared" si="6"/>
        <v>4.5454545454545456E-2</v>
      </c>
      <c r="AC8" s="29">
        <v>1</v>
      </c>
      <c r="AD8" s="66">
        <f t="shared" si="7"/>
        <v>3.4965034965034965E-3</v>
      </c>
      <c r="AE8" s="30">
        <v>286</v>
      </c>
      <c r="AF8" s="79">
        <f t="shared" si="8"/>
        <v>5.201323973375041E-3</v>
      </c>
      <c r="AG8" s="32">
        <f t="shared" si="9"/>
        <v>30</v>
      </c>
      <c r="AH8" s="33"/>
      <c r="AI8" s="33"/>
      <c r="AJ8" s="33"/>
      <c r="AK8" s="33"/>
      <c r="AL8" s="33"/>
      <c r="AM8" s="33"/>
      <c r="AN8" s="33"/>
      <c r="AO8" s="34"/>
      <c r="AP8" s="34"/>
      <c r="AQ8" s="34"/>
      <c r="AR8" s="34"/>
      <c r="AS8" s="34"/>
      <c r="AT8" s="34"/>
      <c r="AU8" s="34"/>
    </row>
    <row r="9" spans="1:53" x14ac:dyDescent="0.2">
      <c r="A9" s="25" t="s">
        <v>27</v>
      </c>
      <c r="B9" s="26" t="s">
        <v>18</v>
      </c>
      <c r="C9" s="27" t="s">
        <v>19</v>
      </c>
      <c r="D9" s="28" t="s">
        <v>28</v>
      </c>
      <c r="E9" s="28" t="str">
        <f>VLOOKUP(D9,Sheet2!A$1:B$353,2,FALSE)</f>
        <v>Large Urban</v>
      </c>
      <c r="F9" s="29">
        <v>7613</v>
      </c>
      <c r="G9" s="29">
        <v>12150</v>
      </c>
      <c r="H9" s="29">
        <v>18877</v>
      </c>
      <c r="I9" s="29">
        <v>14474</v>
      </c>
      <c r="J9" s="29">
        <v>9870</v>
      </c>
      <c r="K9" s="29">
        <v>5480</v>
      </c>
      <c r="L9" s="29">
        <v>2625</v>
      </c>
      <c r="M9" s="29">
        <v>270</v>
      </c>
      <c r="N9" s="30">
        <v>71359</v>
      </c>
      <c r="O9" s="31">
        <v>146</v>
      </c>
      <c r="P9" s="66">
        <f t="shared" si="0"/>
        <v>9.0570719602977662E-2</v>
      </c>
      <c r="Q9" s="29">
        <v>180</v>
      </c>
      <c r="R9" s="66">
        <f t="shared" si="1"/>
        <v>0.11166253101736973</v>
      </c>
      <c r="S9" s="29">
        <v>400</v>
      </c>
      <c r="T9" s="66">
        <f t="shared" si="2"/>
        <v>0.24813895781637718</v>
      </c>
      <c r="U9" s="29">
        <v>370</v>
      </c>
      <c r="V9" s="66">
        <f t="shared" si="3"/>
        <v>0.22952853598014888</v>
      </c>
      <c r="W9" s="29">
        <v>227</v>
      </c>
      <c r="X9" s="66">
        <f t="shared" si="4"/>
        <v>0.14081885856079404</v>
      </c>
      <c r="Y9" s="29">
        <v>146</v>
      </c>
      <c r="Z9" s="66">
        <f t="shared" si="5"/>
        <v>9.0570719602977662E-2</v>
      </c>
      <c r="AA9" s="29">
        <v>122</v>
      </c>
      <c r="AB9" s="66">
        <f t="shared" si="6"/>
        <v>7.5682382133995044E-2</v>
      </c>
      <c r="AC9" s="29">
        <v>21</v>
      </c>
      <c r="AD9" s="66">
        <f t="shared" si="7"/>
        <v>1.3027295285359801E-2</v>
      </c>
      <c r="AE9" s="30">
        <v>1612</v>
      </c>
      <c r="AF9" s="79">
        <f t="shared" si="8"/>
        <v>2.2590002662593367E-2</v>
      </c>
      <c r="AG9" s="32">
        <f t="shared" si="9"/>
        <v>4</v>
      </c>
      <c r="AH9" s="33"/>
      <c r="AI9" s="33"/>
      <c r="AJ9" s="33"/>
      <c r="AK9" s="33"/>
      <c r="AL9" s="33"/>
      <c r="AM9" s="33"/>
      <c r="AN9" s="33"/>
      <c r="AO9" s="34"/>
      <c r="AP9" s="34"/>
      <c r="AQ9" s="34"/>
      <c r="AR9" s="34"/>
      <c r="AS9" s="34"/>
      <c r="AT9" s="34"/>
      <c r="AU9" s="34"/>
    </row>
    <row r="10" spans="1:53" x14ac:dyDescent="0.2">
      <c r="A10" s="25" t="s">
        <v>29</v>
      </c>
      <c r="B10" s="26" t="s">
        <v>18</v>
      </c>
      <c r="C10" s="27" t="s">
        <v>25</v>
      </c>
      <c r="D10" s="28" t="s">
        <v>30</v>
      </c>
      <c r="E10" s="28" t="str">
        <f>VLOOKUP(D10,Sheet2!A$1:B$353,2,FALSE)</f>
        <v>Other Urban</v>
      </c>
      <c r="F10" s="29">
        <v>29071</v>
      </c>
      <c r="G10" s="29">
        <v>10559</v>
      </c>
      <c r="H10" s="29">
        <v>8168</v>
      </c>
      <c r="I10" s="29">
        <v>3529</v>
      </c>
      <c r="J10" s="29">
        <v>1152</v>
      </c>
      <c r="K10" s="29">
        <v>405</v>
      </c>
      <c r="L10" s="29">
        <v>123</v>
      </c>
      <c r="M10" s="29">
        <v>23</v>
      </c>
      <c r="N10" s="30">
        <v>53030</v>
      </c>
      <c r="O10" s="31">
        <v>87</v>
      </c>
      <c r="P10" s="66">
        <f t="shared" si="0"/>
        <v>0.59589041095890416</v>
      </c>
      <c r="Q10" s="29">
        <v>26</v>
      </c>
      <c r="R10" s="66">
        <f t="shared" si="1"/>
        <v>0.17808219178082191</v>
      </c>
      <c r="S10" s="29">
        <v>14</v>
      </c>
      <c r="T10" s="66">
        <f t="shared" si="2"/>
        <v>9.5890410958904104E-2</v>
      </c>
      <c r="U10" s="29">
        <v>11</v>
      </c>
      <c r="V10" s="66">
        <f t="shared" si="3"/>
        <v>7.5342465753424653E-2</v>
      </c>
      <c r="W10" s="29">
        <v>6</v>
      </c>
      <c r="X10" s="66">
        <f t="shared" si="4"/>
        <v>4.1095890410958902E-2</v>
      </c>
      <c r="Y10" s="29">
        <v>2</v>
      </c>
      <c r="Z10" s="66">
        <f t="shared" si="5"/>
        <v>1.3698630136986301E-2</v>
      </c>
      <c r="AA10" s="29">
        <v>0</v>
      </c>
      <c r="AB10" s="66">
        <f t="shared" si="6"/>
        <v>0</v>
      </c>
      <c r="AC10" s="29">
        <v>0</v>
      </c>
      <c r="AD10" s="66">
        <f t="shared" si="7"/>
        <v>0</v>
      </c>
      <c r="AE10" s="30">
        <v>146</v>
      </c>
      <c r="AF10" s="79">
        <f t="shared" si="8"/>
        <v>2.7531585894776541E-3</v>
      </c>
      <c r="AG10" s="32">
        <f t="shared" si="9"/>
        <v>43</v>
      </c>
      <c r="AH10" s="33"/>
      <c r="AI10" s="33"/>
      <c r="AJ10" s="33"/>
      <c r="AK10" s="33"/>
      <c r="AL10" s="33"/>
      <c r="AM10" s="33"/>
      <c r="AN10" s="33"/>
      <c r="AO10" s="34"/>
      <c r="AP10" s="34"/>
      <c r="AQ10" s="34"/>
      <c r="AR10" s="34"/>
      <c r="AS10" s="34"/>
      <c r="AT10" s="34"/>
      <c r="AU10" s="34"/>
    </row>
    <row r="11" spans="1:53" x14ac:dyDescent="0.2">
      <c r="A11" s="25" t="s">
        <v>31</v>
      </c>
      <c r="B11" s="26" t="s">
        <v>18</v>
      </c>
      <c r="C11" s="27" t="s">
        <v>19</v>
      </c>
      <c r="D11" s="28" t="s">
        <v>32</v>
      </c>
      <c r="E11" s="28" t="str">
        <f>VLOOKUP(D11,Sheet2!A$1:B$353,2,FALSE)</f>
        <v>Significant Rural</v>
      </c>
      <c r="F11" s="29">
        <v>3894</v>
      </c>
      <c r="G11" s="29">
        <v>11937</v>
      </c>
      <c r="H11" s="29">
        <v>12254</v>
      </c>
      <c r="I11" s="29">
        <v>8353</v>
      </c>
      <c r="J11" s="29">
        <v>6308</v>
      </c>
      <c r="K11" s="29">
        <v>5048</v>
      </c>
      <c r="L11" s="29">
        <v>3017</v>
      </c>
      <c r="M11" s="29">
        <v>189</v>
      </c>
      <c r="N11" s="30">
        <v>51000</v>
      </c>
      <c r="O11" s="31">
        <v>44</v>
      </c>
      <c r="P11" s="66">
        <f t="shared" si="0"/>
        <v>0.13580246913580246</v>
      </c>
      <c r="Q11" s="29">
        <v>42</v>
      </c>
      <c r="R11" s="66">
        <f t="shared" si="1"/>
        <v>0.12962962962962962</v>
      </c>
      <c r="S11" s="29">
        <v>60</v>
      </c>
      <c r="T11" s="66">
        <f t="shared" si="2"/>
        <v>0.18518518518518517</v>
      </c>
      <c r="U11" s="29">
        <v>46</v>
      </c>
      <c r="V11" s="66">
        <f t="shared" si="3"/>
        <v>0.1419753086419753</v>
      </c>
      <c r="W11" s="29">
        <v>44</v>
      </c>
      <c r="X11" s="66">
        <f t="shared" si="4"/>
        <v>0.13580246913580246</v>
      </c>
      <c r="Y11" s="29">
        <v>37</v>
      </c>
      <c r="Z11" s="66">
        <f t="shared" si="5"/>
        <v>0.11419753086419752</v>
      </c>
      <c r="AA11" s="29">
        <v>44</v>
      </c>
      <c r="AB11" s="66">
        <f t="shared" si="6"/>
        <v>0.13580246913580246</v>
      </c>
      <c r="AC11" s="29">
        <v>7</v>
      </c>
      <c r="AD11" s="66">
        <f t="shared" si="7"/>
        <v>2.1604938271604937E-2</v>
      </c>
      <c r="AE11" s="30">
        <v>324</v>
      </c>
      <c r="AF11" s="79">
        <f t="shared" si="8"/>
        <v>6.3529411764705881E-3</v>
      </c>
      <c r="AG11" s="32">
        <f t="shared" si="9"/>
        <v>23</v>
      </c>
      <c r="AH11" s="33"/>
      <c r="AI11" s="33"/>
      <c r="AJ11" s="33"/>
      <c r="AK11" s="33"/>
      <c r="AL11" s="33"/>
      <c r="AM11" s="33"/>
      <c r="AN11" s="33"/>
      <c r="AO11" s="34"/>
      <c r="AP11" s="34"/>
      <c r="AQ11" s="34"/>
      <c r="AR11" s="34"/>
      <c r="AS11" s="34"/>
      <c r="AT11" s="34"/>
      <c r="AU11" s="34"/>
    </row>
    <row r="12" spans="1:53" x14ac:dyDescent="0.2">
      <c r="A12" s="25" t="s">
        <v>33</v>
      </c>
      <c r="B12" s="26" t="s">
        <v>18</v>
      </c>
      <c r="C12" s="27" t="s">
        <v>19</v>
      </c>
      <c r="D12" s="28" t="s">
        <v>34</v>
      </c>
      <c r="E12" s="28" t="str">
        <f>VLOOKUP(D12,Sheet2!A$1:B$353,2,FALSE)</f>
        <v>Rural 50</v>
      </c>
      <c r="F12" s="29">
        <v>3108</v>
      </c>
      <c r="G12" s="29">
        <v>12133</v>
      </c>
      <c r="H12" s="29">
        <v>21342</v>
      </c>
      <c r="I12" s="29">
        <v>12689</v>
      </c>
      <c r="J12" s="29">
        <v>10480</v>
      </c>
      <c r="K12" s="29">
        <v>7489</v>
      </c>
      <c r="L12" s="29">
        <v>5844</v>
      </c>
      <c r="M12" s="29">
        <v>382</v>
      </c>
      <c r="N12" s="30">
        <v>73467</v>
      </c>
      <c r="O12" s="31">
        <v>39</v>
      </c>
      <c r="P12" s="66">
        <f t="shared" si="0"/>
        <v>0.11304347826086956</v>
      </c>
      <c r="Q12" s="29">
        <v>50</v>
      </c>
      <c r="R12" s="66">
        <f t="shared" si="1"/>
        <v>0.14492753623188406</v>
      </c>
      <c r="S12" s="29">
        <v>70</v>
      </c>
      <c r="T12" s="66">
        <f t="shared" si="2"/>
        <v>0.20289855072463769</v>
      </c>
      <c r="U12" s="29">
        <v>51</v>
      </c>
      <c r="V12" s="66">
        <f t="shared" si="3"/>
        <v>0.14782608695652175</v>
      </c>
      <c r="W12" s="29">
        <v>44</v>
      </c>
      <c r="X12" s="66">
        <f t="shared" si="4"/>
        <v>0.12753623188405797</v>
      </c>
      <c r="Y12" s="29">
        <v>30</v>
      </c>
      <c r="Z12" s="66">
        <f t="shared" si="5"/>
        <v>8.6956521739130432E-2</v>
      </c>
      <c r="AA12" s="29">
        <v>53</v>
      </c>
      <c r="AB12" s="66">
        <f t="shared" si="6"/>
        <v>0.15362318840579711</v>
      </c>
      <c r="AC12" s="29">
        <v>8</v>
      </c>
      <c r="AD12" s="66">
        <f t="shared" si="7"/>
        <v>2.318840579710145E-2</v>
      </c>
      <c r="AE12" s="30">
        <v>345</v>
      </c>
      <c r="AF12" s="79">
        <f t="shared" si="8"/>
        <v>4.6959859528768015E-3</v>
      </c>
      <c r="AG12" s="32">
        <f t="shared" si="9"/>
        <v>39</v>
      </c>
      <c r="AH12" s="33"/>
      <c r="AI12" s="33"/>
      <c r="AJ12" s="33"/>
      <c r="AK12" s="33"/>
      <c r="AL12" s="33"/>
      <c r="AM12" s="33"/>
      <c r="AN12" s="33"/>
      <c r="AO12" s="34"/>
      <c r="AP12" s="34"/>
      <c r="AQ12" s="34"/>
      <c r="AR12" s="34"/>
      <c r="AS12" s="34"/>
      <c r="AT12" s="34"/>
      <c r="AU12" s="34"/>
    </row>
    <row r="13" spans="1:53" x14ac:dyDescent="0.2">
      <c r="A13" s="25" t="s">
        <v>35</v>
      </c>
      <c r="B13" s="26" t="s">
        <v>18</v>
      </c>
      <c r="C13" s="27" t="s">
        <v>10</v>
      </c>
      <c r="D13" s="28" t="s">
        <v>36</v>
      </c>
      <c r="E13" s="28" t="str">
        <f>VLOOKUP(D13,Sheet2!A$1:B$353,2,FALSE)</f>
        <v>Rural 80</v>
      </c>
      <c r="F13" s="29">
        <v>4588</v>
      </c>
      <c r="G13" s="29">
        <v>11550</v>
      </c>
      <c r="H13" s="29">
        <v>7953</v>
      </c>
      <c r="I13" s="29">
        <v>6985</v>
      </c>
      <c r="J13" s="29">
        <v>4071</v>
      </c>
      <c r="K13" s="29">
        <v>2165</v>
      </c>
      <c r="L13" s="29">
        <v>1602</v>
      </c>
      <c r="M13" s="29">
        <v>182</v>
      </c>
      <c r="N13" s="30">
        <v>39096</v>
      </c>
      <c r="O13" s="31">
        <v>68</v>
      </c>
      <c r="P13" s="66">
        <f t="shared" si="0"/>
        <v>0.14285714285714285</v>
      </c>
      <c r="Q13" s="29">
        <v>73</v>
      </c>
      <c r="R13" s="66">
        <f t="shared" si="1"/>
        <v>0.15336134453781514</v>
      </c>
      <c r="S13" s="29">
        <v>85</v>
      </c>
      <c r="T13" s="66">
        <f t="shared" si="2"/>
        <v>0.17857142857142858</v>
      </c>
      <c r="U13" s="29">
        <v>78</v>
      </c>
      <c r="V13" s="66">
        <f t="shared" si="3"/>
        <v>0.1638655462184874</v>
      </c>
      <c r="W13" s="29">
        <v>53</v>
      </c>
      <c r="X13" s="66">
        <f t="shared" si="4"/>
        <v>0.11134453781512606</v>
      </c>
      <c r="Y13" s="29">
        <v>51</v>
      </c>
      <c r="Z13" s="66">
        <f t="shared" si="5"/>
        <v>0.10714285714285714</v>
      </c>
      <c r="AA13" s="29">
        <v>55</v>
      </c>
      <c r="AB13" s="66">
        <f t="shared" si="6"/>
        <v>0.11554621848739496</v>
      </c>
      <c r="AC13" s="29">
        <v>13</v>
      </c>
      <c r="AD13" s="66">
        <f t="shared" si="7"/>
        <v>2.7310924369747899E-2</v>
      </c>
      <c r="AE13" s="30">
        <v>476</v>
      </c>
      <c r="AF13" s="79">
        <f t="shared" si="8"/>
        <v>1.2175158583998364E-2</v>
      </c>
      <c r="AG13" s="32">
        <f t="shared" si="9"/>
        <v>28</v>
      </c>
      <c r="AH13" s="33"/>
      <c r="AI13" s="33"/>
      <c r="AJ13" s="33"/>
      <c r="AK13" s="33"/>
      <c r="AL13" s="33"/>
      <c r="AM13" s="33"/>
      <c r="AN13" s="33"/>
      <c r="AO13" s="34"/>
      <c r="AP13" s="34"/>
      <c r="AQ13" s="34"/>
      <c r="AR13" s="34"/>
      <c r="AS13" s="34"/>
      <c r="AT13" s="34"/>
      <c r="AU13" s="34"/>
    </row>
    <row r="14" spans="1:53" x14ac:dyDescent="0.2">
      <c r="A14" s="25" t="s">
        <v>37</v>
      </c>
      <c r="B14" s="26" t="s">
        <v>38</v>
      </c>
      <c r="C14" s="27" t="s">
        <v>39</v>
      </c>
      <c r="D14" s="28" t="s">
        <v>628</v>
      </c>
      <c r="E14" s="28" t="str">
        <f>VLOOKUP(D14,Sheet2!A$1:B$353,2,FALSE)</f>
        <v>Major Urban</v>
      </c>
      <c r="F14" s="29">
        <v>7164</v>
      </c>
      <c r="G14" s="29">
        <v>10844</v>
      </c>
      <c r="H14" s="29">
        <v>43437</v>
      </c>
      <c r="I14" s="29">
        <v>8488</v>
      </c>
      <c r="J14" s="29">
        <v>1703</v>
      </c>
      <c r="K14" s="29">
        <v>330</v>
      </c>
      <c r="L14" s="29">
        <v>44</v>
      </c>
      <c r="M14" s="29">
        <v>18</v>
      </c>
      <c r="N14" s="30">
        <v>72028</v>
      </c>
      <c r="O14" s="31">
        <v>20</v>
      </c>
      <c r="P14" s="66">
        <f t="shared" si="0"/>
        <v>0.11049723756906077</v>
      </c>
      <c r="Q14" s="29">
        <v>33</v>
      </c>
      <c r="R14" s="66">
        <f t="shared" si="1"/>
        <v>0.18232044198895028</v>
      </c>
      <c r="S14" s="29">
        <v>103</v>
      </c>
      <c r="T14" s="66">
        <f t="shared" si="2"/>
        <v>0.56906077348066297</v>
      </c>
      <c r="U14" s="29">
        <v>19</v>
      </c>
      <c r="V14" s="66">
        <f t="shared" si="3"/>
        <v>0.10497237569060773</v>
      </c>
      <c r="W14" s="29">
        <v>5</v>
      </c>
      <c r="X14" s="66">
        <f t="shared" si="4"/>
        <v>2.7624309392265192E-2</v>
      </c>
      <c r="Y14" s="29">
        <v>1</v>
      </c>
      <c r="Z14" s="66">
        <f t="shared" si="5"/>
        <v>5.5248618784530384E-3</v>
      </c>
      <c r="AA14" s="29">
        <v>0</v>
      </c>
      <c r="AB14" s="66">
        <f t="shared" si="6"/>
        <v>0</v>
      </c>
      <c r="AC14" s="29">
        <v>0</v>
      </c>
      <c r="AD14" s="66">
        <f t="shared" si="7"/>
        <v>0</v>
      </c>
      <c r="AE14" s="30">
        <v>181</v>
      </c>
      <c r="AF14" s="79">
        <f t="shared" si="8"/>
        <v>2.5129116454712056E-3</v>
      </c>
      <c r="AG14" s="32">
        <f t="shared" si="9"/>
        <v>56</v>
      </c>
      <c r="AH14" s="33"/>
      <c r="AI14" s="33"/>
      <c r="AJ14" s="33"/>
      <c r="AK14" s="33"/>
      <c r="AL14" s="33"/>
      <c r="AM14" s="33"/>
      <c r="AN14" s="33"/>
      <c r="AO14" s="34"/>
      <c r="AP14" s="34"/>
      <c r="AQ14" s="34"/>
      <c r="AR14" s="34"/>
      <c r="AS14" s="34"/>
      <c r="AT14" s="34"/>
      <c r="AU14" s="34"/>
    </row>
    <row r="15" spans="1:53" x14ac:dyDescent="0.2">
      <c r="A15" s="25" t="s">
        <v>40</v>
      </c>
      <c r="B15" s="26" t="s">
        <v>38</v>
      </c>
      <c r="C15" s="27" t="s">
        <v>39</v>
      </c>
      <c r="D15" s="28" t="s">
        <v>41</v>
      </c>
      <c r="E15" s="28" t="str">
        <f>VLOOKUP(D15,Sheet2!A$1:B$353,2,FALSE)</f>
        <v>Major Urban</v>
      </c>
      <c r="F15" s="29">
        <v>2686</v>
      </c>
      <c r="G15" s="29">
        <v>9723</v>
      </c>
      <c r="H15" s="29">
        <v>27455</v>
      </c>
      <c r="I15" s="29">
        <v>32367</v>
      </c>
      <c r="J15" s="29">
        <v>29968</v>
      </c>
      <c r="K15" s="29">
        <v>18990</v>
      </c>
      <c r="L15" s="29">
        <v>15647</v>
      </c>
      <c r="M15" s="29">
        <v>3992</v>
      </c>
      <c r="N15" s="30">
        <v>140828</v>
      </c>
      <c r="O15" s="31">
        <v>101</v>
      </c>
      <c r="P15" s="66">
        <f t="shared" si="0"/>
        <v>3.7714712471994025E-2</v>
      </c>
      <c r="Q15" s="29">
        <v>214</v>
      </c>
      <c r="R15" s="66">
        <f t="shared" si="1"/>
        <v>7.991038088125467E-2</v>
      </c>
      <c r="S15" s="29">
        <v>592</v>
      </c>
      <c r="T15" s="66">
        <f t="shared" si="2"/>
        <v>0.22106049290515309</v>
      </c>
      <c r="U15" s="29">
        <v>648</v>
      </c>
      <c r="V15" s="66">
        <f t="shared" si="3"/>
        <v>0.2419716206123973</v>
      </c>
      <c r="W15" s="29">
        <v>450</v>
      </c>
      <c r="X15" s="66">
        <f t="shared" si="4"/>
        <v>0.16803584764749813</v>
      </c>
      <c r="Y15" s="29">
        <v>318</v>
      </c>
      <c r="Z15" s="66">
        <f t="shared" si="5"/>
        <v>0.11874533233756535</v>
      </c>
      <c r="AA15" s="29">
        <v>249</v>
      </c>
      <c r="AB15" s="66">
        <f t="shared" si="6"/>
        <v>9.2979835698282304E-2</v>
      </c>
      <c r="AC15" s="29">
        <v>106</v>
      </c>
      <c r="AD15" s="66">
        <f t="shared" si="7"/>
        <v>3.9581777445855115E-2</v>
      </c>
      <c r="AE15" s="30">
        <v>2678</v>
      </c>
      <c r="AF15" s="79">
        <f t="shared" si="8"/>
        <v>1.901610475189593E-2</v>
      </c>
      <c r="AG15" s="32">
        <f t="shared" si="9"/>
        <v>8</v>
      </c>
      <c r="AH15" s="33"/>
      <c r="AI15" s="33"/>
      <c r="AJ15" s="33"/>
      <c r="AK15" s="33"/>
      <c r="AL15" s="33"/>
      <c r="AM15" s="33"/>
      <c r="AN15" s="33"/>
      <c r="AO15" s="34"/>
      <c r="AP15" s="34"/>
      <c r="AQ15" s="34"/>
      <c r="AR15" s="34"/>
      <c r="AS15" s="34"/>
      <c r="AT15" s="34"/>
      <c r="AU15" s="34"/>
    </row>
    <row r="16" spans="1:53" x14ac:dyDescent="0.2">
      <c r="A16" s="25" t="s">
        <v>42</v>
      </c>
      <c r="B16" s="26" t="s">
        <v>43</v>
      </c>
      <c r="C16" s="27" t="s">
        <v>44</v>
      </c>
      <c r="D16" s="28" t="s">
        <v>45</v>
      </c>
      <c r="E16" s="28" t="str">
        <f>VLOOKUP(D16,Sheet2!A$1:B$353,2,FALSE)</f>
        <v>Other Urban</v>
      </c>
      <c r="F16" s="29">
        <v>63776</v>
      </c>
      <c r="G16" s="29">
        <v>16872</v>
      </c>
      <c r="H16" s="29">
        <v>12285</v>
      </c>
      <c r="I16" s="29">
        <v>8024</v>
      </c>
      <c r="J16" s="29">
        <v>3437</v>
      </c>
      <c r="K16" s="29">
        <v>1333</v>
      </c>
      <c r="L16" s="29">
        <v>597</v>
      </c>
      <c r="M16" s="29">
        <v>37</v>
      </c>
      <c r="N16" s="30">
        <v>106361</v>
      </c>
      <c r="O16" s="31">
        <v>53</v>
      </c>
      <c r="P16" s="66">
        <f t="shared" si="0"/>
        <v>0.42741935483870969</v>
      </c>
      <c r="Q16" s="29">
        <v>26</v>
      </c>
      <c r="R16" s="66">
        <f t="shared" si="1"/>
        <v>0.20967741935483872</v>
      </c>
      <c r="S16" s="29">
        <v>14</v>
      </c>
      <c r="T16" s="66">
        <f t="shared" si="2"/>
        <v>0.11290322580645161</v>
      </c>
      <c r="U16" s="29">
        <v>13</v>
      </c>
      <c r="V16" s="66">
        <f t="shared" si="3"/>
        <v>0.10483870967741936</v>
      </c>
      <c r="W16" s="29">
        <v>12</v>
      </c>
      <c r="X16" s="66">
        <f t="shared" si="4"/>
        <v>9.6774193548387094E-2</v>
      </c>
      <c r="Y16" s="29">
        <v>3</v>
      </c>
      <c r="Z16" s="66">
        <f t="shared" si="5"/>
        <v>2.4193548387096774E-2</v>
      </c>
      <c r="AA16" s="29">
        <v>3</v>
      </c>
      <c r="AB16" s="66">
        <f t="shared" si="6"/>
        <v>2.4193548387096774E-2</v>
      </c>
      <c r="AC16" s="29">
        <v>0</v>
      </c>
      <c r="AD16" s="66">
        <f t="shared" si="7"/>
        <v>0</v>
      </c>
      <c r="AE16" s="30">
        <v>124</v>
      </c>
      <c r="AF16" s="79">
        <f t="shared" si="8"/>
        <v>1.1658408627222385E-3</v>
      </c>
      <c r="AG16" s="32">
        <f t="shared" si="9"/>
        <v>51</v>
      </c>
      <c r="AH16" s="33"/>
      <c r="AI16" s="33"/>
      <c r="AJ16" s="33"/>
      <c r="AK16" s="33"/>
      <c r="AL16" s="33"/>
      <c r="AM16" s="33"/>
      <c r="AN16" s="33"/>
      <c r="AO16" s="34"/>
      <c r="AP16" s="34"/>
      <c r="AQ16" s="34"/>
      <c r="AR16" s="34"/>
      <c r="AS16" s="34"/>
      <c r="AT16" s="34"/>
      <c r="AU16" s="34"/>
    </row>
    <row r="17" spans="1:47" x14ac:dyDescent="0.2">
      <c r="A17" s="25" t="s">
        <v>46</v>
      </c>
      <c r="B17" s="26" t="s">
        <v>18</v>
      </c>
      <c r="C17" s="27" t="s">
        <v>22</v>
      </c>
      <c r="D17" s="28" t="s">
        <v>47</v>
      </c>
      <c r="E17" s="28" t="str">
        <f>VLOOKUP(D17,Sheet2!A$1:B$353,2,FALSE)</f>
        <v>Other Urban</v>
      </c>
      <c r="F17" s="29">
        <v>19686</v>
      </c>
      <c r="G17" s="29">
        <v>5409</v>
      </c>
      <c r="H17" s="29">
        <v>4595</v>
      </c>
      <c r="I17" s="29">
        <v>2274</v>
      </c>
      <c r="J17" s="29">
        <v>959</v>
      </c>
      <c r="K17" s="29">
        <v>232</v>
      </c>
      <c r="L17" s="29">
        <v>68</v>
      </c>
      <c r="M17" s="29">
        <v>9</v>
      </c>
      <c r="N17" s="30">
        <v>33232</v>
      </c>
      <c r="O17" s="31">
        <v>240</v>
      </c>
      <c r="P17" s="66">
        <f t="shared" si="0"/>
        <v>0.64864864864864868</v>
      </c>
      <c r="Q17" s="29">
        <v>61</v>
      </c>
      <c r="R17" s="66">
        <f t="shared" si="1"/>
        <v>0.16486486486486487</v>
      </c>
      <c r="S17" s="29">
        <v>35</v>
      </c>
      <c r="T17" s="66">
        <f t="shared" si="2"/>
        <v>9.45945945945946E-2</v>
      </c>
      <c r="U17" s="29">
        <v>27</v>
      </c>
      <c r="V17" s="66">
        <f t="shared" si="3"/>
        <v>7.2972972972972977E-2</v>
      </c>
      <c r="W17" s="29">
        <v>3</v>
      </c>
      <c r="X17" s="66">
        <f t="shared" si="4"/>
        <v>8.1081081081081086E-3</v>
      </c>
      <c r="Y17" s="29">
        <v>4</v>
      </c>
      <c r="Z17" s="66">
        <f t="shared" si="5"/>
        <v>1.0810810810810811E-2</v>
      </c>
      <c r="AA17" s="29">
        <v>0</v>
      </c>
      <c r="AB17" s="66">
        <f t="shared" si="6"/>
        <v>0</v>
      </c>
      <c r="AC17" s="29">
        <v>0</v>
      </c>
      <c r="AD17" s="66">
        <f t="shared" si="7"/>
        <v>0</v>
      </c>
      <c r="AE17" s="30">
        <v>370</v>
      </c>
      <c r="AF17" s="79">
        <f t="shared" si="8"/>
        <v>1.1133846894559461E-2</v>
      </c>
      <c r="AG17" s="32">
        <f t="shared" si="9"/>
        <v>13</v>
      </c>
      <c r="AH17" s="33"/>
      <c r="AI17" s="33"/>
      <c r="AJ17" s="33"/>
      <c r="AK17" s="33"/>
      <c r="AL17" s="33"/>
      <c r="AM17" s="33"/>
      <c r="AN17" s="33"/>
      <c r="AO17" s="34"/>
      <c r="AP17" s="34"/>
      <c r="AQ17" s="34"/>
      <c r="AR17" s="34"/>
      <c r="AS17" s="34"/>
      <c r="AT17" s="34"/>
      <c r="AU17" s="34"/>
    </row>
    <row r="18" spans="1:47" x14ac:dyDescent="0.2">
      <c r="A18" s="25" t="s">
        <v>48</v>
      </c>
      <c r="B18" s="26" t="s">
        <v>18</v>
      </c>
      <c r="C18" s="27" t="s">
        <v>10</v>
      </c>
      <c r="D18" s="28" t="s">
        <v>49</v>
      </c>
      <c r="E18" s="28" t="str">
        <f>VLOOKUP(D18,Sheet2!A$1:B$353,2,FALSE)</f>
        <v>Other Urban</v>
      </c>
      <c r="F18" s="29">
        <v>8753</v>
      </c>
      <c r="G18" s="29">
        <v>15450</v>
      </c>
      <c r="H18" s="29">
        <v>23654</v>
      </c>
      <c r="I18" s="29">
        <v>13962</v>
      </c>
      <c r="J18" s="29">
        <v>7146</v>
      </c>
      <c r="K18" s="29">
        <v>4472</v>
      </c>
      <c r="L18" s="29">
        <v>1898</v>
      </c>
      <c r="M18" s="29">
        <v>152</v>
      </c>
      <c r="N18" s="30">
        <v>75487</v>
      </c>
      <c r="O18" s="31">
        <v>34</v>
      </c>
      <c r="P18" s="66">
        <f t="shared" si="0"/>
        <v>0.17616580310880828</v>
      </c>
      <c r="Q18" s="29">
        <v>50</v>
      </c>
      <c r="R18" s="66">
        <f t="shared" si="1"/>
        <v>0.25906735751295334</v>
      </c>
      <c r="S18" s="29">
        <v>51</v>
      </c>
      <c r="T18" s="66">
        <f t="shared" si="2"/>
        <v>0.26424870466321243</v>
      </c>
      <c r="U18" s="29">
        <v>33</v>
      </c>
      <c r="V18" s="66">
        <f t="shared" si="3"/>
        <v>0.17098445595854922</v>
      </c>
      <c r="W18" s="29">
        <v>10</v>
      </c>
      <c r="X18" s="66">
        <f t="shared" si="4"/>
        <v>5.181347150259067E-2</v>
      </c>
      <c r="Y18" s="29">
        <v>9</v>
      </c>
      <c r="Z18" s="66">
        <f t="shared" si="5"/>
        <v>4.6632124352331605E-2</v>
      </c>
      <c r="AA18" s="29">
        <v>6</v>
      </c>
      <c r="AB18" s="66">
        <f t="shared" si="6"/>
        <v>3.1088082901554404E-2</v>
      </c>
      <c r="AC18" s="29">
        <v>0</v>
      </c>
      <c r="AD18" s="66">
        <f t="shared" si="7"/>
        <v>0</v>
      </c>
      <c r="AE18" s="30">
        <v>193</v>
      </c>
      <c r="AF18" s="79">
        <f t="shared" si="8"/>
        <v>2.556731622663505E-3</v>
      </c>
      <c r="AG18" s="32">
        <f t="shared" si="9"/>
        <v>45</v>
      </c>
      <c r="AH18" s="33"/>
      <c r="AI18" s="33"/>
      <c r="AJ18" s="33"/>
      <c r="AK18" s="33"/>
      <c r="AL18" s="33"/>
      <c r="AM18" s="33"/>
      <c r="AN18" s="33"/>
      <c r="AO18" s="34"/>
      <c r="AP18" s="34"/>
      <c r="AQ18" s="34"/>
      <c r="AR18" s="34"/>
      <c r="AS18" s="34"/>
      <c r="AT18" s="34"/>
      <c r="AU18" s="34"/>
    </row>
    <row r="19" spans="1:47" x14ac:dyDescent="0.2">
      <c r="A19" s="25" t="s">
        <v>50</v>
      </c>
      <c r="B19" s="26" t="s">
        <v>18</v>
      </c>
      <c r="C19" s="27" t="s">
        <v>19</v>
      </c>
      <c r="D19" s="28" t="s">
        <v>630</v>
      </c>
      <c r="E19" s="28" t="str">
        <f>VLOOKUP(D19,Sheet2!A$1:B$353,2,FALSE)</f>
        <v>Significant Rural</v>
      </c>
      <c r="F19" s="29">
        <v>2250</v>
      </c>
      <c r="G19" s="29">
        <v>11351</v>
      </c>
      <c r="H19" s="29">
        <v>25314</v>
      </c>
      <c r="I19" s="29">
        <v>13204</v>
      </c>
      <c r="J19" s="29">
        <v>10285</v>
      </c>
      <c r="K19" s="29">
        <v>5962</v>
      </c>
      <c r="L19" s="29">
        <v>3091</v>
      </c>
      <c r="M19" s="29">
        <v>389</v>
      </c>
      <c r="N19" s="30">
        <v>71846</v>
      </c>
      <c r="O19" s="31">
        <v>5</v>
      </c>
      <c r="P19" s="66">
        <f t="shared" si="0"/>
        <v>2.3923444976076555E-2</v>
      </c>
      <c r="Q19" s="29">
        <v>32</v>
      </c>
      <c r="R19" s="66">
        <f t="shared" si="1"/>
        <v>0.15311004784688995</v>
      </c>
      <c r="S19" s="29">
        <v>43</v>
      </c>
      <c r="T19" s="66">
        <f t="shared" si="2"/>
        <v>0.20574162679425836</v>
      </c>
      <c r="U19" s="29">
        <v>32</v>
      </c>
      <c r="V19" s="66">
        <f t="shared" si="3"/>
        <v>0.15311004784688995</v>
      </c>
      <c r="W19" s="29">
        <v>26</v>
      </c>
      <c r="X19" s="66">
        <f t="shared" si="4"/>
        <v>0.12440191387559808</v>
      </c>
      <c r="Y19" s="29">
        <v>16</v>
      </c>
      <c r="Z19" s="66">
        <f t="shared" si="5"/>
        <v>7.6555023923444973E-2</v>
      </c>
      <c r="AA19" s="29">
        <v>36</v>
      </c>
      <c r="AB19" s="66">
        <f t="shared" si="6"/>
        <v>0.17224880382775121</v>
      </c>
      <c r="AC19" s="29">
        <v>19</v>
      </c>
      <c r="AD19" s="66">
        <f t="shared" si="7"/>
        <v>9.0909090909090912E-2</v>
      </c>
      <c r="AE19" s="30">
        <v>209</v>
      </c>
      <c r="AF19" s="79">
        <f t="shared" si="8"/>
        <v>2.9089998051387692E-3</v>
      </c>
      <c r="AG19" s="32">
        <f t="shared" si="9"/>
        <v>46</v>
      </c>
      <c r="AH19" s="33"/>
      <c r="AI19" s="33"/>
      <c r="AJ19" s="33"/>
      <c r="AK19" s="33"/>
      <c r="AL19" s="33"/>
      <c r="AM19" s="33"/>
      <c r="AN19" s="33"/>
      <c r="AO19" s="34"/>
      <c r="AP19" s="34"/>
      <c r="AQ19" s="34"/>
      <c r="AR19" s="34"/>
      <c r="AS19" s="34"/>
      <c r="AT19" s="34"/>
      <c r="AU19" s="34"/>
    </row>
    <row r="20" spans="1:47" x14ac:dyDescent="0.2">
      <c r="A20" s="25" t="s">
        <v>51</v>
      </c>
      <c r="B20" s="26" t="s">
        <v>18</v>
      </c>
      <c r="C20" s="27" t="s">
        <v>25</v>
      </c>
      <c r="D20" s="28" t="s">
        <v>52</v>
      </c>
      <c r="E20" s="28" t="str">
        <f>VLOOKUP(D20,Sheet2!A$1:B$353,2,FALSE)</f>
        <v>Rural 50</v>
      </c>
      <c r="F20" s="29">
        <v>26156</v>
      </c>
      <c r="G20" s="29">
        <v>7431</v>
      </c>
      <c r="H20" s="29">
        <v>6041</v>
      </c>
      <c r="I20" s="29">
        <v>5810</v>
      </c>
      <c r="J20" s="29">
        <v>2934</v>
      </c>
      <c r="K20" s="29">
        <v>1359</v>
      </c>
      <c r="L20" s="29">
        <v>681</v>
      </c>
      <c r="M20" s="29">
        <v>56</v>
      </c>
      <c r="N20" s="30">
        <v>50468</v>
      </c>
      <c r="O20" s="31">
        <v>55</v>
      </c>
      <c r="P20" s="66">
        <f t="shared" si="0"/>
        <v>0.40740740740740738</v>
      </c>
      <c r="Q20" s="29">
        <v>24</v>
      </c>
      <c r="R20" s="66">
        <f t="shared" si="1"/>
        <v>0.17777777777777778</v>
      </c>
      <c r="S20" s="29">
        <v>12</v>
      </c>
      <c r="T20" s="66">
        <f t="shared" si="2"/>
        <v>8.8888888888888892E-2</v>
      </c>
      <c r="U20" s="29">
        <v>15</v>
      </c>
      <c r="V20" s="66">
        <f t="shared" si="3"/>
        <v>0.1111111111111111</v>
      </c>
      <c r="W20" s="29">
        <v>13</v>
      </c>
      <c r="X20" s="66">
        <f t="shared" si="4"/>
        <v>9.6296296296296297E-2</v>
      </c>
      <c r="Y20" s="29">
        <v>11</v>
      </c>
      <c r="Z20" s="66">
        <f t="shared" si="5"/>
        <v>8.1481481481481488E-2</v>
      </c>
      <c r="AA20" s="29">
        <v>5</v>
      </c>
      <c r="AB20" s="66">
        <f t="shared" si="6"/>
        <v>3.7037037037037035E-2</v>
      </c>
      <c r="AC20" s="29">
        <v>0</v>
      </c>
      <c r="AD20" s="66">
        <f t="shared" si="7"/>
        <v>0</v>
      </c>
      <c r="AE20" s="30">
        <v>135</v>
      </c>
      <c r="AF20" s="79">
        <f t="shared" si="8"/>
        <v>2.6749623523817071E-3</v>
      </c>
      <c r="AG20" s="32">
        <f t="shared" si="9"/>
        <v>44</v>
      </c>
      <c r="AH20" s="33"/>
      <c r="AI20" s="33"/>
      <c r="AJ20" s="33"/>
      <c r="AK20" s="33"/>
      <c r="AL20" s="33"/>
      <c r="AM20" s="33"/>
      <c r="AN20" s="33"/>
      <c r="AO20" s="34"/>
      <c r="AP20" s="34"/>
      <c r="AQ20" s="34"/>
      <c r="AR20" s="34"/>
      <c r="AS20" s="34"/>
      <c r="AT20" s="34"/>
      <c r="AU20" s="34"/>
    </row>
    <row r="21" spans="1:47" x14ac:dyDescent="0.2">
      <c r="A21" s="25" t="s">
        <v>53</v>
      </c>
      <c r="B21" s="26" t="s">
        <v>54</v>
      </c>
      <c r="C21" s="27" t="s">
        <v>55</v>
      </c>
      <c r="D21" s="28" t="s">
        <v>631</v>
      </c>
      <c r="E21" s="28" t="str">
        <f>VLOOKUP(D21,Sheet2!A$1:B$353,2,FALSE)</f>
        <v>Significant Rural</v>
      </c>
      <c r="F21" s="29">
        <v>7576</v>
      </c>
      <c r="G21" s="29">
        <v>18085</v>
      </c>
      <c r="H21" s="29">
        <v>19264</v>
      </c>
      <c r="I21" s="29">
        <v>13107</v>
      </c>
      <c r="J21" s="29">
        <v>8929</v>
      </c>
      <c r="K21" s="29">
        <v>5121</v>
      </c>
      <c r="L21" s="29">
        <v>4433</v>
      </c>
      <c r="M21" s="29">
        <v>398</v>
      </c>
      <c r="N21" s="30">
        <v>76913</v>
      </c>
      <c r="O21" s="31">
        <v>65</v>
      </c>
      <c r="P21" s="66">
        <f t="shared" si="0"/>
        <v>8.2382762991128011E-2</v>
      </c>
      <c r="Q21" s="29">
        <v>128</v>
      </c>
      <c r="R21" s="66">
        <f t="shared" si="1"/>
        <v>0.16223067173637515</v>
      </c>
      <c r="S21" s="29">
        <v>207</v>
      </c>
      <c r="T21" s="66">
        <f t="shared" si="2"/>
        <v>0.26235741444866922</v>
      </c>
      <c r="U21" s="29">
        <v>158</v>
      </c>
      <c r="V21" s="66">
        <f t="shared" si="3"/>
        <v>0.2002534854245881</v>
      </c>
      <c r="W21" s="29">
        <v>101</v>
      </c>
      <c r="X21" s="66">
        <f t="shared" si="4"/>
        <v>0.12801013941698353</v>
      </c>
      <c r="Y21" s="29">
        <v>55</v>
      </c>
      <c r="Z21" s="66">
        <f t="shared" si="5"/>
        <v>6.9708491761723695E-2</v>
      </c>
      <c r="AA21" s="29">
        <v>64</v>
      </c>
      <c r="AB21" s="66">
        <f t="shared" si="6"/>
        <v>8.1115335868187574E-2</v>
      </c>
      <c r="AC21" s="29">
        <v>11</v>
      </c>
      <c r="AD21" s="66">
        <f t="shared" si="7"/>
        <v>1.3941698352344741E-2</v>
      </c>
      <c r="AE21" s="30">
        <v>789</v>
      </c>
      <c r="AF21" s="79">
        <f t="shared" si="8"/>
        <v>1.0258343843043439E-2</v>
      </c>
      <c r="AG21" s="32">
        <f t="shared" si="9"/>
        <v>9</v>
      </c>
      <c r="AH21" s="33"/>
      <c r="AI21" s="33"/>
      <c r="AJ21" s="33"/>
      <c r="AK21" s="33"/>
      <c r="AL21" s="33"/>
      <c r="AM21" s="33"/>
      <c r="AN21" s="33"/>
      <c r="AO21" s="34"/>
      <c r="AP21" s="34"/>
      <c r="AQ21" s="34"/>
      <c r="AR21" s="34"/>
      <c r="AS21" s="34"/>
      <c r="AT21" s="34"/>
      <c r="AU21" s="34"/>
    </row>
    <row r="22" spans="1:47" x14ac:dyDescent="0.2">
      <c r="A22" s="25" t="s">
        <v>56</v>
      </c>
      <c r="B22" s="26" t="s">
        <v>54</v>
      </c>
      <c r="C22" s="27" t="s">
        <v>10</v>
      </c>
      <c r="D22" s="28" t="s">
        <v>632</v>
      </c>
      <c r="E22" s="28" t="str">
        <f>VLOOKUP(D22,Sheet2!A$1:B$353,2,FALSE)</f>
        <v>Significant Rural</v>
      </c>
      <c r="F22" s="29">
        <v>9206</v>
      </c>
      <c r="G22" s="29">
        <v>16982</v>
      </c>
      <c r="H22" s="29">
        <v>16904</v>
      </c>
      <c r="I22" s="29">
        <v>9899</v>
      </c>
      <c r="J22" s="29">
        <v>7389</v>
      </c>
      <c r="K22" s="29">
        <v>4693</v>
      </c>
      <c r="L22" s="29">
        <v>2768</v>
      </c>
      <c r="M22" s="29">
        <v>216</v>
      </c>
      <c r="N22" s="30">
        <v>68057</v>
      </c>
      <c r="O22" s="31">
        <v>99</v>
      </c>
      <c r="P22" s="66">
        <f t="shared" si="0"/>
        <v>0.24688279301745636</v>
      </c>
      <c r="Q22" s="29">
        <v>94</v>
      </c>
      <c r="R22" s="66">
        <f t="shared" si="1"/>
        <v>0.23441396508728179</v>
      </c>
      <c r="S22" s="29">
        <v>80</v>
      </c>
      <c r="T22" s="66">
        <f t="shared" si="2"/>
        <v>0.19950124688279303</v>
      </c>
      <c r="U22" s="29">
        <v>50</v>
      </c>
      <c r="V22" s="66">
        <f t="shared" si="3"/>
        <v>0.12468827930174564</v>
      </c>
      <c r="W22" s="29">
        <v>36</v>
      </c>
      <c r="X22" s="66">
        <f t="shared" si="4"/>
        <v>8.9775561097256859E-2</v>
      </c>
      <c r="Y22" s="29">
        <v>23</v>
      </c>
      <c r="Z22" s="66">
        <f t="shared" si="5"/>
        <v>5.7356608478802994E-2</v>
      </c>
      <c r="AA22" s="29">
        <v>16</v>
      </c>
      <c r="AB22" s="66">
        <f t="shared" si="6"/>
        <v>3.9900249376558602E-2</v>
      </c>
      <c r="AC22" s="29">
        <v>3</v>
      </c>
      <c r="AD22" s="66">
        <f t="shared" si="7"/>
        <v>7.481296758104738E-3</v>
      </c>
      <c r="AE22" s="30">
        <v>401</v>
      </c>
      <c r="AF22" s="79">
        <f t="shared" si="8"/>
        <v>5.8921198407217478E-3</v>
      </c>
      <c r="AG22" s="32">
        <f t="shared" si="9"/>
        <v>27</v>
      </c>
      <c r="AH22" s="33"/>
      <c r="AI22" s="33"/>
      <c r="AJ22" s="33"/>
      <c r="AK22" s="33"/>
      <c r="AL22" s="33"/>
      <c r="AM22" s="33"/>
      <c r="AN22" s="33"/>
      <c r="AO22" s="34"/>
      <c r="AP22" s="34"/>
      <c r="AQ22" s="34"/>
      <c r="AR22" s="34"/>
      <c r="AS22" s="34"/>
      <c r="AT22" s="34"/>
      <c r="AU22" s="34"/>
    </row>
    <row r="23" spans="1:47" x14ac:dyDescent="0.2">
      <c r="A23" s="25" t="s">
        <v>57</v>
      </c>
      <c r="B23" s="26" t="s">
        <v>38</v>
      </c>
      <c r="C23" s="27" t="s">
        <v>39</v>
      </c>
      <c r="D23" s="28" t="s">
        <v>58</v>
      </c>
      <c r="E23" s="28" t="str">
        <f>VLOOKUP(D23,Sheet2!A$1:B$353,2,FALSE)</f>
        <v>Major Urban</v>
      </c>
      <c r="F23" s="29">
        <v>4869</v>
      </c>
      <c r="G23" s="29">
        <v>10300</v>
      </c>
      <c r="H23" s="29">
        <v>28438</v>
      </c>
      <c r="I23" s="29">
        <v>26757</v>
      </c>
      <c r="J23" s="29">
        <v>19131</v>
      </c>
      <c r="K23" s="29">
        <v>4612</v>
      </c>
      <c r="L23" s="29">
        <v>1667</v>
      </c>
      <c r="M23" s="29">
        <v>45</v>
      </c>
      <c r="N23" s="30">
        <v>95819</v>
      </c>
      <c r="O23" s="31">
        <v>0</v>
      </c>
      <c r="P23" s="66">
        <f t="shared" si="0"/>
        <v>0</v>
      </c>
      <c r="Q23" s="29">
        <v>7</v>
      </c>
      <c r="R23" s="66">
        <f t="shared" si="1"/>
        <v>0.21212121212121213</v>
      </c>
      <c r="S23" s="29">
        <v>12</v>
      </c>
      <c r="T23" s="66">
        <f t="shared" si="2"/>
        <v>0.36363636363636365</v>
      </c>
      <c r="U23" s="29">
        <v>4</v>
      </c>
      <c r="V23" s="66">
        <f t="shared" si="3"/>
        <v>0.12121212121212122</v>
      </c>
      <c r="W23" s="29">
        <v>6</v>
      </c>
      <c r="X23" s="66">
        <f t="shared" si="4"/>
        <v>0.18181818181818182</v>
      </c>
      <c r="Y23" s="29">
        <v>1</v>
      </c>
      <c r="Z23" s="66">
        <f t="shared" si="5"/>
        <v>3.0303030303030304E-2</v>
      </c>
      <c r="AA23" s="29">
        <v>3</v>
      </c>
      <c r="AB23" s="66">
        <f t="shared" si="6"/>
        <v>9.0909090909090912E-2</v>
      </c>
      <c r="AC23" s="29">
        <v>0</v>
      </c>
      <c r="AD23" s="66">
        <f t="shared" si="7"/>
        <v>0</v>
      </c>
      <c r="AE23" s="30">
        <v>33</v>
      </c>
      <c r="AF23" s="79">
        <f t="shared" si="8"/>
        <v>3.4439933624855196E-4</v>
      </c>
      <c r="AG23" s="32">
        <f t="shared" si="9"/>
        <v>68</v>
      </c>
      <c r="AH23" s="33"/>
      <c r="AI23" s="33"/>
      <c r="AJ23" s="33"/>
      <c r="AK23" s="33"/>
      <c r="AL23" s="33"/>
      <c r="AM23" s="33"/>
      <c r="AN23" s="33"/>
      <c r="AO23" s="34"/>
      <c r="AP23" s="34"/>
      <c r="AQ23" s="34"/>
      <c r="AR23" s="34"/>
      <c r="AS23" s="34"/>
      <c r="AT23" s="34"/>
      <c r="AU23" s="34"/>
    </row>
    <row r="24" spans="1:47" x14ac:dyDescent="0.2">
      <c r="A24" s="25" t="s">
        <v>59</v>
      </c>
      <c r="B24" s="26" t="s">
        <v>43</v>
      </c>
      <c r="C24" s="27" t="s">
        <v>60</v>
      </c>
      <c r="D24" s="28" t="s">
        <v>61</v>
      </c>
      <c r="E24" s="28" t="str">
        <f>VLOOKUP(D24,Sheet2!A$1:B$353,2,FALSE)</f>
        <v>Major Urban</v>
      </c>
      <c r="F24" s="29">
        <v>154947</v>
      </c>
      <c r="G24" s="29">
        <v>125897</v>
      </c>
      <c r="H24" s="29">
        <v>74597</v>
      </c>
      <c r="I24" s="29">
        <v>36706</v>
      </c>
      <c r="J24" s="29">
        <v>20264</v>
      </c>
      <c r="K24" s="29">
        <v>8461</v>
      </c>
      <c r="L24" s="29">
        <v>5672</v>
      </c>
      <c r="M24" s="29">
        <v>852</v>
      </c>
      <c r="N24" s="30">
        <v>427396</v>
      </c>
      <c r="O24" s="31">
        <v>2009</v>
      </c>
      <c r="P24" s="66">
        <f t="shared" si="0"/>
        <v>0.4472395369545859</v>
      </c>
      <c r="Q24" s="29">
        <v>1040</v>
      </c>
      <c r="R24" s="66">
        <f t="shared" si="1"/>
        <v>0.23152270703472841</v>
      </c>
      <c r="S24" s="29">
        <v>659</v>
      </c>
      <c r="T24" s="66">
        <f t="shared" si="2"/>
        <v>0.1467052537845058</v>
      </c>
      <c r="U24" s="29">
        <v>423</v>
      </c>
      <c r="V24" s="66">
        <f t="shared" si="3"/>
        <v>9.4167408726625115E-2</v>
      </c>
      <c r="W24" s="29">
        <v>215</v>
      </c>
      <c r="X24" s="66">
        <f t="shared" si="4"/>
        <v>4.7862867319679432E-2</v>
      </c>
      <c r="Y24" s="29">
        <v>80</v>
      </c>
      <c r="Z24" s="66">
        <f t="shared" si="5"/>
        <v>1.7809439002671415E-2</v>
      </c>
      <c r="AA24" s="29">
        <v>56</v>
      </c>
      <c r="AB24" s="66">
        <f t="shared" si="6"/>
        <v>1.2466607301869992E-2</v>
      </c>
      <c r="AC24" s="29">
        <v>10</v>
      </c>
      <c r="AD24" s="66">
        <f t="shared" si="7"/>
        <v>2.2261798753339269E-3</v>
      </c>
      <c r="AE24" s="30">
        <v>4492</v>
      </c>
      <c r="AF24" s="79">
        <f t="shared" si="8"/>
        <v>1.0510159196623271E-2</v>
      </c>
      <c r="AG24" s="32">
        <f t="shared" si="9"/>
        <v>19</v>
      </c>
      <c r="AH24" s="33"/>
      <c r="AI24" s="33"/>
      <c r="AJ24" s="33"/>
      <c r="AK24" s="33"/>
      <c r="AL24" s="33"/>
      <c r="AM24" s="33"/>
      <c r="AN24" s="33"/>
      <c r="AO24" s="34"/>
      <c r="AP24" s="34"/>
      <c r="AQ24" s="34"/>
      <c r="AR24" s="34"/>
      <c r="AS24" s="34"/>
      <c r="AT24" s="34"/>
      <c r="AU24" s="34"/>
    </row>
    <row r="25" spans="1:47" x14ac:dyDescent="0.2">
      <c r="A25" s="25" t="s">
        <v>62</v>
      </c>
      <c r="B25" s="26" t="s">
        <v>18</v>
      </c>
      <c r="C25" s="27" t="s">
        <v>25</v>
      </c>
      <c r="D25" s="28" t="s">
        <v>63</v>
      </c>
      <c r="E25" s="28" t="str">
        <f>VLOOKUP(D25,Sheet2!A$1:B$353,2,FALSE)</f>
        <v>Large Urban</v>
      </c>
      <c r="F25" s="29">
        <v>4564</v>
      </c>
      <c r="G25" s="29">
        <v>14197</v>
      </c>
      <c r="H25" s="29">
        <v>9211</v>
      </c>
      <c r="I25" s="29">
        <v>6106</v>
      </c>
      <c r="J25" s="29">
        <v>3703</v>
      </c>
      <c r="K25" s="29">
        <v>1190</v>
      </c>
      <c r="L25" s="29">
        <v>491</v>
      </c>
      <c r="M25" s="29">
        <v>35</v>
      </c>
      <c r="N25" s="30">
        <v>39497</v>
      </c>
      <c r="O25" s="31">
        <v>20</v>
      </c>
      <c r="P25" s="66">
        <f t="shared" si="0"/>
        <v>0.22988505747126436</v>
      </c>
      <c r="Q25" s="29">
        <v>22</v>
      </c>
      <c r="R25" s="66">
        <f t="shared" si="1"/>
        <v>0.25287356321839083</v>
      </c>
      <c r="S25" s="29">
        <v>15</v>
      </c>
      <c r="T25" s="66">
        <f t="shared" si="2"/>
        <v>0.17241379310344829</v>
      </c>
      <c r="U25" s="29">
        <v>13</v>
      </c>
      <c r="V25" s="66">
        <f t="shared" si="3"/>
        <v>0.14942528735632185</v>
      </c>
      <c r="W25" s="29">
        <v>8</v>
      </c>
      <c r="X25" s="66">
        <f t="shared" si="4"/>
        <v>9.1954022988505746E-2</v>
      </c>
      <c r="Y25" s="29">
        <v>5</v>
      </c>
      <c r="Z25" s="66">
        <f t="shared" si="5"/>
        <v>5.7471264367816091E-2</v>
      </c>
      <c r="AA25" s="29">
        <v>3</v>
      </c>
      <c r="AB25" s="66">
        <f t="shared" si="6"/>
        <v>3.4482758620689655E-2</v>
      </c>
      <c r="AC25" s="29">
        <v>1</v>
      </c>
      <c r="AD25" s="66">
        <f t="shared" si="7"/>
        <v>1.1494252873563218E-2</v>
      </c>
      <c r="AE25" s="30">
        <v>87</v>
      </c>
      <c r="AF25" s="79">
        <f t="shared" si="8"/>
        <v>2.2026989391599363E-3</v>
      </c>
      <c r="AG25" s="32">
        <f t="shared" si="9"/>
        <v>33</v>
      </c>
      <c r="AH25" s="33"/>
      <c r="AI25" s="33"/>
      <c r="AJ25" s="33"/>
      <c r="AK25" s="33"/>
      <c r="AL25" s="33"/>
      <c r="AM25" s="33"/>
      <c r="AN25" s="33"/>
      <c r="AO25" s="34"/>
      <c r="AP25" s="34"/>
      <c r="AQ25" s="34"/>
      <c r="AR25" s="34"/>
      <c r="AS25" s="34"/>
      <c r="AT25" s="34"/>
      <c r="AU25" s="34"/>
    </row>
    <row r="26" spans="1:47" x14ac:dyDescent="0.2">
      <c r="A26" s="25" t="s">
        <v>64</v>
      </c>
      <c r="B26" s="26" t="s">
        <v>54</v>
      </c>
      <c r="C26" s="27" t="s">
        <v>22</v>
      </c>
      <c r="D26" s="28" t="s">
        <v>633</v>
      </c>
      <c r="E26" s="28" t="str">
        <f>VLOOKUP(D26,Sheet2!A$1:B$353,2,FALSE)</f>
        <v>Other Urban</v>
      </c>
      <c r="F26" s="29">
        <v>35148</v>
      </c>
      <c r="G26" s="29">
        <v>8940</v>
      </c>
      <c r="H26" s="29">
        <v>8131</v>
      </c>
      <c r="I26" s="29">
        <v>4253</v>
      </c>
      <c r="J26" s="29">
        <v>2032</v>
      </c>
      <c r="K26" s="29">
        <v>770</v>
      </c>
      <c r="L26" s="29">
        <v>572</v>
      </c>
      <c r="M26" s="29">
        <v>75</v>
      </c>
      <c r="N26" s="30">
        <v>59921</v>
      </c>
      <c r="O26" s="31">
        <v>30</v>
      </c>
      <c r="P26" s="66">
        <f t="shared" si="0"/>
        <v>0.63829787234042556</v>
      </c>
      <c r="Q26" s="29">
        <v>3</v>
      </c>
      <c r="R26" s="66">
        <f t="shared" si="1"/>
        <v>6.3829787234042548E-2</v>
      </c>
      <c r="S26" s="29">
        <v>6</v>
      </c>
      <c r="T26" s="66">
        <f t="shared" si="2"/>
        <v>0.1276595744680851</v>
      </c>
      <c r="U26" s="29">
        <v>4</v>
      </c>
      <c r="V26" s="66">
        <f t="shared" si="3"/>
        <v>8.5106382978723402E-2</v>
      </c>
      <c r="W26" s="29">
        <v>2</v>
      </c>
      <c r="X26" s="66">
        <f t="shared" si="4"/>
        <v>4.2553191489361701E-2</v>
      </c>
      <c r="Y26" s="29">
        <v>0</v>
      </c>
      <c r="Z26" s="66">
        <f t="shared" si="5"/>
        <v>0</v>
      </c>
      <c r="AA26" s="29">
        <v>2</v>
      </c>
      <c r="AB26" s="66">
        <f t="shared" si="6"/>
        <v>4.2553191489361701E-2</v>
      </c>
      <c r="AC26" s="29">
        <v>0</v>
      </c>
      <c r="AD26" s="66">
        <f t="shared" si="7"/>
        <v>0</v>
      </c>
      <c r="AE26" s="30">
        <v>47</v>
      </c>
      <c r="AF26" s="79">
        <f t="shared" si="8"/>
        <v>7.8436608200797722E-4</v>
      </c>
      <c r="AG26" s="32">
        <f t="shared" si="9"/>
        <v>55</v>
      </c>
      <c r="AH26" s="33"/>
      <c r="AI26" s="33"/>
      <c r="AJ26" s="33"/>
      <c r="AK26" s="33"/>
      <c r="AL26" s="33"/>
      <c r="AM26" s="33"/>
      <c r="AN26" s="33"/>
      <c r="AO26" s="34"/>
      <c r="AP26" s="34"/>
      <c r="AQ26" s="34"/>
      <c r="AR26" s="34"/>
      <c r="AS26" s="34"/>
      <c r="AT26" s="34"/>
      <c r="AU26" s="34"/>
    </row>
    <row r="27" spans="1:47" x14ac:dyDescent="0.2">
      <c r="A27" s="25" t="s">
        <v>65</v>
      </c>
      <c r="B27" s="26" t="s">
        <v>54</v>
      </c>
      <c r="C27" s="27" t="s">
        <v>22</v>
      </c>
      <c r="D27" s="28" t="s">
        <v>634</v>
      </c>
      <c r="E27" s="28" t="str">
        <f>VLOOKUP(D27,Sheet2!A$1:B$353,2,FALSE)</f>
        <v>Large Urban</v>
      </c>
      <c r="F27" s="29">
        <v>31744</v>
      </c>
      <c r="G27" s="29">
        <v>20667</v>
      </c>
      <c r="H27" s="29">
        <v>11220</v>
      </c>
      <c r="I27" s="29">
        <v>4605</v>
      </c>
      <c r="J27" s="29">
        <v>1817</v>
      </c>
      <c r="K27" s="29">
        <v>547</v>
      </c>
      <c r="L27" s="29">
        <v>259</v>
      </c>
      <c r="M27" s="29">
        <v>31</v>
      </c>
      <c r="N27" s="30">
        <v>70890</v>
      </c>
      <c r="O27" s="31">
        <v>330</v>
      </c>
      <c r="P27" s="66">
        <f t="shared" si="0"/>
        <v>0.44474393530997303</v>
      </c>
      <c r="Q27" s="29">
        <v>206</v>
      </c>
      <c r="R27" s="66">
        <f t="shared" si="1"/>
        <v>0.27762803234501349</v>
      </c>
      <c r="S27" s="29">
        <v>127</v>
      </c>
      <c r="T27" s="66">
        <f t="shared" si="2"/>
        <v>0.1711590296495957</v>
      </c>
      <c r="U27" s="29">
        <v>43</v>
      </c>
      <c r="V27" s="66">
        <f t="shared" si="3"/>
        <v>5.7951482479784364E-2</v>
      </c>
      <c r="W27" s="29">
        <v>31</v>
      </c>
      <c r="X27" s="66">
        <f t="shared" si="4"/>
        <v>4.1778975741239892E-2</v>
      </c>
      <c r="Y27" s="29">
        <v>1</v>
      </c>
      <c r="Z27" s="66">
        <f t="shared" si="5"/>
        <v>1.3477088948787063E-3</v>
      </c>
      <c r="AA27" s="29">
        <v>3</v>
      </c>
      <c r="AB27" s="66">
        <f t="shared" si="6"/>
        <v>4.0431266846361188E-3</v>
      </c>
      <c r="AC27" s="29">
        <v>1</v>
      </c>
      <c r="AD27" s="66">
        <f t="shared" si="7"/>
        <v>1.3477088948787063E-3</v>
      </c>
      <c r="AE27" s="30">
        <v>742</v>
      </c>
      <c r="AF27" s="79">
        <f t="shared" si="8"/>
        <v>1.0466920581182114E-2</v>
      </c>
      <c r="AG27" s="32">
        <f t="shared" si="9"/>
        <v>9</v>
      </c>
      <c r="AH27" s="33"/>
      <c r="AI27" s="33"/>
      <c r="AJ27" s="33"/>
      <c r="AK27" s="33"/>
      <c r="AL27" s="33"/>
      <c r="AM27" s="33"/>
      <c r="AN27" s="33"/>
      <c r="AO27" s="34"/>
      <c r="AP27" s="34"/>
      <c r="AQ27" s="34"/>
      <c r="AR27" s="34"/>
      <c r="AS27" s="34"/>
      <c r="AT27" s="34"/>
      <c r="AU27" s="34"/>
    </row>
    <row r="28" spans="1:47" x14ac:dyDescent="0.2">
      <c r="A28" s="25" t="s">
        <v>66</v>
      </c>
      <c r="B28" s="26" t="s">
        <v>18</v>
      </c>
      <c r="C28" s="27" t="s">
        <v>25</v>
      </c>
      <c r="D28" s="28" t="s">
        <v>67</v>
      </c>
      <c r="E28" s="28" t="str">
        <f>VLOOKUP(D28,Sheet2!A$1:B$353,2,FALSE)</f>
        <v>Significant Rural</v>
      </c>
      <c r="F28" s="29">
        <v>21505</v>
      </c>
      <c r="G28" s="29">
        <v>5487</v>
      </c>
      <c r="H28" s="29">
        <v>3903</v>
      </c>
      <c r="I28" s="29">
        <v>2185</v>
      </c>
      <c r="J28" s="29">
        <v>1021</v>
      </c>
      <c r="K28" s="29">
        <v>302</v>
      </c>
      <c r="L28" s="29">
        <v>121</v>
      </c>
      <c r="M28" s="29">
        <v>18</v>
      </c>
      <c r="N28" s="30">
        <v>34542</v>
      </c>
      <c r="O28" s="31">
        <v>20</v>
      </c>
      <c r="P28" s="66">
        <f t="shared" si="0"/>
        <v>0.58823529411764708</v>
      </c>
      <c r="Q28" s="29">
        <v>5</v>
      </c>
      <c r="R28" s="66">
        <f t="shared" si="1"/>
        <v>0.14705882352941177</v>
      </c>
      <c r="S28" s="29">
        <v>2</v>
      </c>
      <c r="T28" s="66">
        <f t="shared" si="2"/>
        <v>5.8823529411764705E-2</v>
      </c>
      <c r="U28" s="29">
        <v>5</v>
      </c>
      <c r="V28" s="66">
        <f t="shared" si="3"/>
        <v>0.14705882352941177</v>
      </c>
      <c r="W28" s="29">
        <v>1</v>
      </c>
      <c r="X28" s="66">
        <f t="shared" si="4"/>
        <v>2.9411764705882353E-2</v>
      </c>
      <c r="Y28" s="29">
        <v>1</v>
      </c>
      <c r="Z28" s="66">
        <f t="shared" si="5"/>
        <v>2.9411764705882353E-2</v>
      </c>
      <c r="AA28" s="29">
        <v>0</v>
      </c>
      <c r="AB28" s="66">
        <f t="shared" si="6"/>
        <v>0</v>
      </c>
      <c r="AC28" s="29">
        <v>0</v>
      </c>
      <c r="AD28" s="66">
        <f t="shared" si="7"/>
        <v>0</v>
      </c>
      <c r="AE28" s="30">
        <v>34</v>
      </c>
      <c r="AF28" s="79">
        <f t="shared" si="8"/>
        <v>9.8430895721151072E-4</v>
      </c>
      <c r="AG28" s="32">
        <f t="shared" si="9"/>
        <v>55</v>
      </c>
      <c r="AH28" s="33"/>
      <c r="AI28" s="33"/>
      <c r="AJ28" s="33"/>
      <c r="AK28" s="33"/>
      <c r="AL28" s="33"/>
      <c r="AM28" s="33"/>
      <c r="AN28" s="33"/>
      <c r="AO28" s="34"/>
      <c r="AP28" s="34"/>
      <c r="AQ28" s="34"/>
      <c r="AR28" s="34"/>
      <c r="AS28" s="34"/>
      <c r="AT28" s="34"/>
      <c r="AU28" s="34"/>
    </row>
    <row r="29" spans="1:47" x14ac:dyDescent="0.2">
      <c r="A29" s="25" t="s">
        <v>68</v>
      </c>
      <c r="B29" s="26" t="s">
        <v>43</v>
      </c>
      <c r="C29" s="27" t="s">
        <v>22</v>
      </c>
      <c r="D29" s="28" t="s">
        <v>69</v>
      </c>
      <c r="E29" s="28" t="str">
        <f>VLOOKUP(D29,Sheet2!A$1:B$353,2,FALSE)</f>
        <v>Major Urban</v>
      </c>
      <c r="F29" s="29">
        <v>63156</v>
      </c>
      <c r="G29" s="29">
        <v>21062</v>
      </c>
      <c r="H29" s="29">
        <v>18163</v>
      </c>
      <c r="I29" s="29">
        <v>10256</v>
      </c>
      <c r="J29" s="29">
        <v>5274</v>
      </c>
      <c r="K29" s="29">
        <v>2176</v>
      </c>
      <c r="L29" s="29">
        <v>1785</v>
      </c>
      <c r="M29" s="29">
        <v>233</v>
      </c>
      <c r="N29" s="30">
        <v>122105</v>
      </c>
      <c r="O29" s="31">
        <v>387</v>
      </c>
      <c r="P29" s="66">
        <f t="shared" si="0"/>
        <v>0.51876675603217159</v>
      </c>
      <c r="Q29" s="29">
        <v>137</v>
      </c>
      <c r="R29" s="66">
        <f t="shared" si="1"/>
        <v>0.1836461126005362</v>
      </c>
      <c r="S29" s="29">
        <v>99</v>
      </c>
      <c r="T29" s="66">
        <f t="shared" si="2"/>
        <v>0.13270777479892762</v>
      </c>
      <c r="U29" s="29">
        <v>59</v>
      </c>
      <c r="V29" s="66">
        <f t="shared" si="3"/>
        <v>7.9088471849865949E-2</v>
      </c>
      <c r="W29" s="29">
        <v>30</v>
      </c>
      <c r="X29" s="66">
        <f t="shared" si="4"/>
        <v>4.0214477211796246E-2</v>
      </c>
      <c r="Y29" s="29">
        <v>15</v>
      </c>
      <c r="Z29" s="66">
        <f t="shared" si="5"/>
        <v>2.0107238605898123E-2</v>
      </c>
      <c r="AA29" s="29">
        <v>17</v>
      </c>
      <c r="AB29" s="66">
        <f t="shared" si="6"/>
        <v>2.2788203753351208E-2</v>
      </c>
      <c r="AC29" s="29">
        <v>2</v>
      </c>
      <c r="AD29" s="66">
        <f t="shared" si="7"/>
        <v>2.6809651474530832E-3</v>
      </c>
      <c r="AE29" s="30">
        <v>746</v>
      </c>
      <c r="AF29" s="79">
        <f t="shared" si="8"/>
        <v>6.1094959256377708E-3</v>
      </c>
      <c r="AG29" s="32">
        <f t="shared" si="9"/>
        <v>35</v>
      </c>
      <c r="AH29" s="33"/>
      <c r="AI29" s="33"/>
      <c r="AJ29" s="33"/>
      <c r="AK29" s="33"/>
      <c r="AL29" s="33"/>
      <c r="AM29" s="33"/>
      <c r="AN29" s="33"/>
      <c r="AO29" s="34"/>
      <c r="AP29" s="34"/>
      <c r="AQ29" s="34"/>
      <c r="AR29" s="34"/>
      <c r="AS29" s="34"/>
      <c r="AT29" s="34"/>
      <c r="AU29" s="34"/>
    </row>
    <row r="30" spans="1:47" x14ac:dyDescent="0.2">
      <c r="A30" s="25" t="s">
        <v>70</v>
      </c>
      <c r="B30" s="26" t="s">
        <v>18</v>
      </c>
      <c r="C30" s="27" t="s">
        <v>25</v>
      </c>
      <c r="D30" s="28" t="s">
        <v>71</v>
      </c>
      <c r="E30" s="28" t="str">
        <f>VLOOKUP(D30,Sheet2!A$1:B$353,2,FALSE)</f>
        <v>Significant Rural</v>
      </c>
      <c r="F30" s="29">
        <v>13977</v>
      </c>
      <c r="G30" s="29">
        <v>5722</v>
      </c>
      <c r="H30" s="29">
        <v>5856</v>
      </c>
      <c r="I30" s="29">
        <v>1932</v>
      </c>
      <c r="J30" s="29">
        <v>765</v>
      </c>
      <c r="K30" s="29">
        <v>207</v>
      </c>
      <c r="L30" s="29">
        <v>78</v>
      </c>
      <c r="M30" s="29">
        <v>13</v>
      </c>
      <c r="N30" s="30">
        <v>28550</v>
      </c>
      <c r="O30" s="31">
        <v>40</v>
      </c>
      <c r="P30" s="66">
        <f t="shared" si="0"/>
        <v>0.43478260869565216</v>
      </c>
      <c r="Q30" s="29">
        <v>19</v>
      </c>
      <c r="R30" s="66">
        <f t="shared" si="1"/>
        <v>0.20652173913043478</v>
      </c>
      <c r="S30" s="29">
        <v>16</v>
      </c>
      <c r="T30" s="66">
        <f t="shared" si="2"/>
        <v>0.17391304347826086</v>
      </c>
      <c r="U30" s="29">
        <v>9</v>
      </c>
      <c r="V30" s="66">
        <f t="shared" si="3"/>
        <v>9.7826086956521743E-2</v>
      </c>
      <c r="W30" s="29">
        <v>6</v>
      </c>
      <c r="X30" s="66">
        <f t="shared" si="4"/>
        <v>6.5217391304347824E-2</v>
      </c>
      <c r="Y30" s="29">
        <v>2</v>
      </c>
      <c r="Z30" s="66">
        <f t="shared" si="5"/>
        <v>2.1739130434782608E-2</v>
      </c>
      <c r="AA30" s="29">
        <v>0</v>
      </c>
      <c r="AB30" s="66">
        <f t="shared" si="6"/>
        <v>0</v>
      </c>
      <c r="AC30" s="29">
        <v>0</v>
      </c>
      <c r="AD30" s="66">
        <f t="shared" si="7"/>
        <v>0</v>
      </c>
      <c r="AE30" s="30">
        <v>92</v>
      </c>
      <c r="AF30" s="79">
        <f t="shared" si="8"/>
        <v>3.2224168126094572E-3</v>
      </c>
      <c r="AG30" s="32">
        <f t="shared" si="9"/>
        <v>44</v>
      </c>
      <c r="AH30" s="33"/>
      <c r="AI30" s="33"/>
      <c r="AJ30" s="33"/>
      <c r="AK30" s="33"/>
      <c r="AL30" s="33"/>
      <c r="AM30" s="33"/>
      <c r="AN30" s="33"/>
      <c r="AO30" s="34"/>
      <c r="AP30" s="34"/>
      <c r="AQ30" s="34"/>
      <c r="AR30" s="34"/>
      <c r="AS30" s="34"/>
      <c r="AT30" s="34"/>
      <c r="AU30" s="34"/>
    </row>
    <row r="31" spans="1:47" x14ac:dyDescent="0.2">
      <c r="A31" s="25" t="s">
        <v>72</v>
      </c>
      <c r="B31" s="26" t="s">
        <v>54</v>
      </c>
      <c r="C31" s="27" t="s">
        <v>55</v>
      </c>
      <c r="D31" s="28" t="s">
        <v>635</v>
      </c>
      <c r="E31" s="28" t="str">
        <f>VLOOKUP(D31,Sheet2!A$1:B$353,2,FALSE)</f>
        <v>Large Urban</v>
      </c>
      <c r="F31" s="29">
        <v>16708</v>
      </c>
      <c r="G31" s="29">
        <v>18364</v>
      </c>
      <c r="H31" s="29">
        <v>23573</v>
      </c>
      <c r="I31" s="29">
        <v>15736</v>
      </c>
      <c r="J31" s="29">
        <v>7835</v>
      </c>
      <c r="K31" s="29">
        <v>3413</v>
      </c>
      <c r="L31" s="29">
        <v>1493</v>
      </c>
      <c r="M31" s="29">
        <v>122</v>
      </c>
      <c r="N31" s="30">
        <v>87244</v>
      </c>
      <c r="O31" s="31">
        <v>626</v>
      </c>
      <c r="P31" s="66">
        <f t="shared" si="0"/>
        <v>0.18889559444779722</v>
      </c>
      <c r="Q31" s="29">
        <v>474</v>
      </c>
      <c r="R31" s="66">
        <f t="shared" si="1"/>
        <v>0.14302957151478576</v>
      </c>
      <c r="S31" s="29">
        <v>732</v>
      </c>
      <c r="T31" s="66">
        <f t="shared" si="2"/>
        <v>0.22088111044055522</v>
      </c>
      <c r="U31" s="29">
        <v>633</v>
      </c>
      <c r="V31" s="66">
        <f t="shared" si="3"/>
        <v>0.19100784550392275</v>
      </c>
      <c r="W31" s="29">
        <v>493</v>
      </c>
      <c r="X31" s="66">
        <f t="shared" si="4"/>
        <v>0.1487628243814122</v>
      </c>
      <c r="Y31" s="29">
        <v>235</v>
      </c>
      <c r="Z31" s="66">
        <f t="shared" si="5"/>
        <v>7.0911285455642722E-2</v>
      </c>
      <c r="AA31" s="29">
        <v>104</v>
      </c>
      <c r="AB31" s="66">
        <f t="shared" si="6"/>
        <v>3.1382015691007847E-2</v>
      </c>
      <c r="AC31" s="29">
        <v>17</v>
      </c>
      <c r="AD31" s="66">
        <f t="shared" si="7"/>
        <v>5.1297525648762825E-3</v>
      </c>
      <c r="AE31" s="30">
        <v>3314</v>
      </c>
      <c r="AF31" s="79">
        <f t="shared" si="8"/>
        <v>3.7985420200816099E-2</v>
      </c>
      <c r="AG31" s="32">
        <f t="shared" si="9"/>
        <v>1</v>
      </c>
      <c r="AH31" s="33"/>
      <c r="AI31" s="33"/>
      <c r="AJ31" s="33"/>
      <c r="AK31" s="33"/>
      <c r="AL31" s="33"/>
      <c r="AM31" s="33"/>
      <c r="AN31" s="33"/>
      <c r="AO31" s="34"/>
      <c r="AP31" s="34"/>
      <c r="AQ31" s="34"/>
      <c r="AR31" s="34"/>
      <c r="AS31" s="34"/>
      <c r="AT31" s="34"/>
      <c r="AU31" s="34"/>
    </row>
    <row r="32" spans="1:47" x14ac:dyDescent="0.2">
      <c r="A32" s="25" t="s">
        <v>73</v>
      </c>
      <c r="B32" s="26" t="s">
        <v>54</v>
      </c>
      <c r="C32" s="27" t="s">
        <v>19</v>
      </c>
      <c r="D32" s="28" t="s">
        <v>636</v>
      </c>
      <c r="E32" s="28" t="str">
        <f>VLOOKUP(D32,Sheet2!A$1:B$353,2,FALSE)</f>
        <v>Large Urban</v>
      </c>
      <c r="F32" s="29">
        <v>1687</v>
      </c>
      <c r="G32" s="29">
        <v>4294</v>
      </c>
      <c r="H32" s="29">
        <v>17569</v>
      </c>
      <c r="I32" s="29">
        <v>8930</v>
      </c>
      <c r="J32" s="29">
        <v>7728</v>
      </c>
      <c r="K32" s="29">
        <v>4630</v>
      </c>
      <c r="L32" s="29">
        <v>2142</v>
      </c>
      <c r="M32" s="29">
        <v>254</v>
      </c>
      <c r="N32" s="30">
        <v>47234</v>
      </c>
      <c r="O32" s="31">
        <v>12</v>
      </c>
      <c r="P32" s="66">
        <f t="shared" si="0"/>
        <v>5.1724137931034482E-2</v>
      </c>
      <c r="Q32" s="29">
        <v>26</v>
      </c>
      <c r="R32" s="66">
        <f t="shared" si="1"/>
        <v>0.11206896551724138</v>
      </c>
      <c r="S32" s="29">
        <v>88</v>
      </c>
      <c r="T32" s="66">
        <f t="shared" si="2"/>
        <v>0.37931034482758619</v>
      </c>
      <c r="U32" s="29">
        <v>33</v>
      </c>
      <c r="V32" s="66">
        <f t="shared" si="3"/>
        <v>0.14224137931034483</v>
      </c>
      <c r="W32" s="29">
        <v>28</v>
      </c>
      <c r="X32" s="66">
        <f t="shared" si="4"/>
        <v>0.1206896551724138</v>
      </c>
      <c r="Y32" s="29">
        <v>16</v>
      </c>
      <c r="Z32" s="66">
        <f t="shared" si="5"/>
        <v>6.8965517241379309E-2</v>
      </c>
      <c r="AA32" s="29">
        <v>16</v>
      </c>
      <c r="AB32" s="66">
        <f t="shared" si="6"/>
        <v>6.8965517241379309E-2</v>
      </c>
      <c r="AC32" s="29">
        <v>13</v>
      </c>
      <c r="AD32" s="66">
        <f t="shared" si="7"/>
        <v>5.6034482758620691E-2</v>
      </c>
      <c r="AE32" s="30">
        <v>232</v>
      </c>
      <c r="AF32" s="79">
        <f t="shared" si="8"/>
        <v>4.9117161366812045E-3</v>
      </c>
      <c r="AG32" s="32">
        <f t="shared" si="9"/>
        <v>24</v>
      </c>
      <c r="AH32" s="33"/>
      <c r="AI32" s="33"/>
      <c r="AJ32" s="33"/>
      <c r="AK32" s="33"/>
      <c r="AL32" s="33"/>
      <c r="AM32" s="33"/>
      <c r="AN32" s="33"/>
      <c r="AO32" s="34"/>
      <c r="AP32" s="34"/>
      <c r="AQ32" s="34"/>
      <c r="AR32" s="34"/>
      <c r="AS32" s="34"/>
      <c r="AT32" s="34"/>
      <c r="AU32" s="34"/>
    </row>
    <row r="33" spans="1:47" x14ac:dyDescent="0.2">
      <c r="A33" s="25" t="s">
        <v>74</v>
      </c>
      <c r="B33" s="26" t="s">
        <v>43</v>
      </c>
      <c r="C33" s="27" t="s">
        <v>44</v>
      </c>
      <c r="D33" s="28" t="s">
        <v>75</v>
      </c>
      <c r="E33" s="28" t="str">
        <f>VLOOKUP(D33,Sheet2!A$1:B$353,2,FALSE)</f>
        <v>Major Urban</v>
      </c>
      <c r="F33" s="29">
        <v>89610</v>
      </c>
      <c r="G33" s="29">
        <v>43892</v>
      </c>
      <c r="H33" s="29">
        <v>38545</v>
      </c>
      <c r="I33" s="29">
        <v>16848</v>
      </c>
      <c r="J33" s="29">
        <v>11569</v>
      </c>
      <c r="K33" s="29">
        <v>5543</v>
      </c>
      <c r="L33" s="29">
        <v>3465</v>
      </c>
      <c r="M33" s="29">
        <v>296</v>
      </c>
      <c r="N33" s="30">
        <v>209768</v>
      </c>
      <c r="O33" s="31">
        <v>310</v>
      </c>
      <c r="P33" s="66">
        <f t="shared" si="0"/>
        <v>0.36342321219226259</v>
      </c>
      <c r="Q33" s="29">
        <v>203</v>
      </c>
      <c r="R33" s="66">
        <f t="shared" si="1"/>
        <v>0.23798358733880423</v>
      </c>
      <c r="S33" s="29">
        <v>150</v>
      </c>
      <c r="T33" s="66">
        <f t="shared" si="2"/>
        <v>0.17584994138335286</v>
      </c>
      <c r="U33" s="29">
        <v>108</v>
      </c>
      <c r="V33" s="66">
        <f t="shared" si="3"/>
        <v>0.12661195779601406</v>
      </c>
      <c r="W33" s="29">
        <v>42</v>
      </c>
      <c r="X33" s="66">
        <f t="shared" si="4"/>
        <v>4.9237983587338802E-2</v>
      </c>
      <c r="Y33" s="29">
        <v>24</v>
      </c>
      <c r="Z33" s="66">
        <f t="shared" si="5"/>
        <v>2.8135990621336461E-2</v>
      </c>
      <c r="AA33" s="29">
        <v>15</v>
      </c>
      <c r="AB33" s="66">
        <f t="shared" si="6"/>
        <v>1.7584994138335287E-2</v>
      </c>
      <c r="AC33" s="29">
        <v>1</v>
      </c>
      <c r="AD33" s="66">
        <f t="shared" si="7"/>
        <v>1.1723329425556857E-3</v>
      </c>
      <c r="AE33" s="30">
        <v>853</v>
      </c>
      <c r="AF33" s="79">
        <f t="shared" si="8"/>
        <v>4.0663971625796115E-3</v>
      </c>
      <c r="AG33" s="32">
        <f t="shared" si="9"/>
        <v>49</v>
      </c>
      <c r="AH33" s="33"/>
      <c r="AI33" s="33"/>
      <c r="AJ33" s="33"/>
      <c r="AK33" s="33"/>
      <c r="AL33" s="33"/>
      <c r="AM33" s="33"/>
      <c r="AN33" s="33"/>
      <c r="AO33" s="34"/>
      <c r="AP33" s="34"/>
      <c r="AQ33" s="34"/>
      <c r="AR33" s="34"/>
      <c r="AS33" s="34"/>
      <c r="AT33" s="34"/>
      <c r="AU33" s="34"/>
    </row>
    <row r="34" spans="1:47" x14ac:dyDescent="0.2">
      <c r="A34" s="25" t="s">
        <v>76</v>
      </c>
      <c r="B34" s="26" t="s">
        <v>18</v>
      </c>
      <c r="C34" s="27" t="s">
        <v>10</v>
      </c>
      <c r="D34" s="28" t="s">
        <v>77</v>
      </c>
      <c r="E34" s="28" t="str">
        <f>VLOOKUP(D34,Sheet2!A$1:B$353,2,FALSE)</f>
        <v>Rural 50</v>
      </c>
      <c r="F34" s="29">
        <v>5772</v>
      </c>
      <c r="G34" s="29">
        <v>16192</v>
      </c>
      <c r="H34" s="29">
        <v>18422</v>
      </c>
      <c r="I34" s="29">
        <v>8928</v>
      </c>
      <c r="J34" s="29">
        <v>6852</v>
      </c>
      <c r="K34" s="29">
        <v>3950</v>
      </c>
      <c r="L34" s="29">
        <v>2153</v>
      </c>
      <c r="M34" s="29">
        <v>208</v>
      </c>
      <c r="N34" s="30">
        <v>62477</v>
      </c>
      <c r="O34" s="31">
        <v>45</v>
      </c>
      <c r="P34" s="66">
        <f t="shared" si="0"/>
        <v>0.14950166112956811</v>
      </c>
      <c r="Q34" s="29">
        <v>52</v>
      </c>
      <c r="R34" s="66">
        <f t="shared" si="1"/>
        <v>0.17275747508305647</v>
      </c>
      <c r="S34" s="29">
        <v>65</v>
      </c>
      <c r="T34" s="66">
        <f t="shared" si="2"/>
        <v>0.2159468438538206</v>
      </c>
      <c r="U34" s="29">
        <v>42</v>
      </c>
      <c r="V34" s="66">
        <f t="shared" si="3"/>
        <v>0.13953488372093023</v>
      </c>
      <c r="W34" s="29">
        <v>38</v>
      </c>
      <c r="X34" s="66">
        <f t="shared" si="4"/>
        <v>0.12624584717607973</v>
      </c>
      <c r="Y34" s="29">
        <v>23</v>
      </c>
      <c r="Z34" s="66">
        <f t="shared" si="5"/>
        <v>7.6411960132890366E-2</v>
      </c>
      <c r="AA34" s="29">
        <v>27</v>
      </c>
      <c r="AB34" s="66">
        <f t="shared" si="6"/>
        <v>8.9700996677740868E-2</v>
      </c>
      <c r="AC34" s="29">
        <v>9</v>
      </c>
      <c r="AD34" s="66">
        <f t="shared" si="7"/>
        <v>2.9900332225913623E-2</v>
      </c>
      <c r="AE34" s="30">
        <v>301</v>
      </c>
      <c r="AF34" s="79">
        <f t="shared" si="8"/>
        <v>4.8177729404420824E-3</v>
      </c>
      <c r="AG34" s="32">
        <f t="shared" si="9"/>
        <v>37</v>
      </c>
      <c r="AH34" s="33"/>
      <c r="AI34" s="33"/>
      <c r="AJ34" s="33"/>
      <c r="AK34" s="33"/>
      <c r="AL34" s="33"/>
      <c r="AM34" s="33"/>
      <c r="AN34" s="33"/>
      <c r="AO34" s="34"/>
      <c r="AP34" s="34"/>
      <c r="AQ34" s="34"/>
      <c r="AR34" s="34"/>
      <c r="AS34" s="34"/>
      <c r="AT34" s="34"/>
      <c r="AU34" s="34"/>
    </row>
    <row r="35" spans="1:47" x14ac:dyDescent="0.2">
      <c r="A35" s="25" t="s">
        <v>78</v>
      </c>
      <c r="B35" s="26" t="s">
        <v>18</v>
      </c>
      <c r="C35" s="27" t="s">
        <v>10</v>
      </c>
      <c r="D35" s="28" t="s">
        <v>79</v>
      </c>
      <c r="E35" s="28" t="str">
        <f>VLOOKUP(D35,Sheet2!A$1:B$353,2,FALSE)</f>
        <v>Rural 80</v>
      </c>
      <c r="F35" s="29">
        <v>15033</v>
      </c>
      <c r="G35" s="29">
        <v>16485</v>
      </c>
      <c r="H35" s="29">
        <v>13071</v>
      </c>
      <c r="I35" s="29">
        <v>7003</v>
      </c>
      <c r="J35" s="29">
        <v>3922</v>
      </c>
      <c r="K35" s="29">
        <v>1447</v>
      </c>
      <c r="L35" s="29">
        <v>692</v>
      </c>
      <c r="M35" s="29">
        <v>56</v>
      </c>
      <c r="N35" s="30">
        <v>57709</v>
      </c>
      <c r="O35" s="31">
        <v>74</v>
      </c>
      <c r="P35" s="66">
        <f t="shared" si="0"/>
        <v>0.17011494252873563</v>
      </c>
      <c r="Q35" s="29">
        <v>112</v>
      </c>
      <c r="R35" s="66">
        <f t="shared" si="1"/>
        <v>0.25747126436781609</v>
      </c>
      <c r="S35" s="29">
        <v>107</v>
      </c>
      <c r="T35" s="66">
        <f t="shared" si="2"/>
        <v>0.24597701149425288</v>
      </c>
      <c r="U35" s="29">
        <v>52</v>
      </c>
      <c r="V35" s="66">
        <f t="shared" si="3"/>
        <v>0.11954022988505747</v>
      </c>
      <c r="W35" s="29">
        <v>39</v>
      </c>
      <c r="X35" s="66">
        <f t="shared" si="4"/>
        <v>8.9655172413793102E-2</v>
      </c>
      <c r="Y35" s="29">
        <v>24</v>
      </c>
      <c r="Z35" s="66">
        <f t="shared" si="5"/>
        <v>5.5172413793103448E-2</v>
      </c>
      <c r="AA35" s="29">
        <v>27</v>
      </c>
      <c r="AB35" s="66">
        <f t="shared" si="6"/>
        <v>6.2068965517241378E-2</v>
      </c>
      <c r="AC35" s="29">
        <v>0</v>
      </c>
      <c r="AD35" s="66">
        <f t="shared" si="7"/>
        <v>0</v>
      </c>
      <c r="AE35" s="30">
        <v>435</v>
      </c>
      <c r="AF35" s="79">
        <f t="shared" si="8"/>
        <v>7.5378190576859761E-3</v>
      </c>
      <c r="AG35" s="32">
        <f t="shared" si="9"/>
        <v>39</v>
      </c>
      <c r="AH35" s="33"/>
      <c r="AI35" s="33"/>
      <c r="AJ35" s="33"/>
      <c r="AK35" s="33"/>
      <c r="AL35" s="33"/>
      <c r="AM35" s="33"/>
      <c r="AN35" s="33"/>
      <c r="AO35" s="34"/>
      <c r="AP35" s="34"/>
      <c r="AQ35" s="34"/>
      <c r="AR35" s="34"/>
      <c r="AS35" s="34"/>
      <c r="AT35" s="34"/>
      <c r="AU35" s="34"/>
    </row>
    <row r="36" spans="1:47" x14ac:dyDescent="0.2">
      <c r="A36" s="25" t="s">
        <v>80</v>
      </c>
      <c r="B36" s="26" t="s">
        <v>38</v>
      </c>
      <c r="C36" s="27" t="s">
        <v>39</v>
      </c>
      <c r="D36" s="28" t="s">
        <v>81</v>
      </c>
      <c r="E36" s="28" t="str">
        <f>VLOOKUP(D36,Sheet2!A$1:B$353,2,FALSE)</f>
        <v>Major Urban</v>
      </c>
      <c r="F36" s="29">
        <v>3464</v>
      </c>
      <c r="G36" s="29">
        <v>12647</v>
      </c>
      <c r="H36" s="29">
        <v>33750</v>
      </c>
      <c r="I36" s="29">
        <v>31718</v>
      </c>
      <c r="J36" s="29">
        <v>21667</v>
      </c>
      <c r="K36" s="29">
        <v>6228</v>
      </c>
      <c r="L36" s="29">
        <v>3309</v>
      </c>
      <c r="M36" s="29">
        <v>246</v>
      </c>
      <c r="N36" s="30">
        <v>113029</v>
      </c>
      <c r="O36" s="31">
        <v>35</v>
      </c>
      <c r="P36" s="66">
        <f t="shared" si="0"/>
        <v>5.1020408163265307E-2</v>
      </c>
      <c r="Q36" s="29">
        <v>79</v>
      </c>
      <c r="R36" s="66">
        <f t="shared" si="1"/>
        <v>0.11516034985422741</v>
      </c>
      <c r="S36" s="29">
        <v>193</v>
      </c>
      <c r="T36" s="66">
        <f t="shared" si="2"/>
        <v>0.28134110787172012</v>
      </c>
      <c r="U36" s="29">
        <v>163</v>
      </c>
      <c r="V36" s="66">
        <f t="shared" si="3"/>
        <v>0.23760932944606414</v>
      </c>
      <c r="W36" s="29">
        <v>128</v>
      </c>
      <c r="X36" s="66">
        <f t="shared" si="4"/>
        <v>0.18658892128279883</v>
      </c>
      <c r="Y36" s="29">
        <v>50</v>
      </c>
      <c r="Z36" s="66">
        <f t="shared" si="5"/>
        <v>7.2886297376093298E-2</v>
      </c>
      <c r="AA36" s="29">
        <v>28</v>
      </c>
      <c r="AB36" s="66">
        <f t="shared" si="6"/>
        <v>4.0816326530612242E-2</v>
      </c>
      <c r="AC36" s="29">
        <v>10</v>
      </c>
      <c r="AD36" s="66">
        <f t="shared" si="7"/>
        <v>1.4577259475218658E-2</v>
      </c>
      <c r="AE36" s="30">
        <v>686</v>
      </c>
      <c r="AF36" s="79">
        <f t="shared" si="8"/>
        <v>6.0692388679011583E-3</v>
      </c>
      <c r="AG36" s="32">
        <f t="shared" si="9"/>
        <v>36</v>
      </c>
      <c r="AH36" s="33"/>
      <c r="AI36" s="33"/>
      <c r="AJ36" s="33"/>
      <c r="AK36" s="33"/>
      <c r="AL36" s="33"/>
      <c r="AM36" s="33"/>
      <c r="AN36" s="33"/>
      <c r="AO36" s="34"/>
      <c r="AP36" s="34"/>
      <c r="AQ36" s="34"/>
      <c r="AR36" s="34"/>
      <c r="AS36" s="34"/>
      <c r="AT36" s="34"/>
      <c r="AU36" s="34"/>
    </row>
    <row r="37" spans="1:47" x14ac:dyDescent="0.2">
      <c r="A37" s="25" t="s">
        <v>82</v>
      </c>
      <c r="B37" s="26" t="s">
        <v>18</v>
      </c>
      <c r="C37" s="27" t="s">
        <v>10</v>
      </c>
      <c r="D37" s="28" t="s">
        <v>83</v>
      </c>
      <c r="E37" s="28" t="str">
        <f>VLOOKUP(D37,Sheet2!A$1:B$353,2,FALSE)</f>
        <v>Significant Rural</v>
      </c>
      <c r="F37" s="29">
        <v>605</v>
      </c>
      <c r="G37" s="29">
        <v>2818</v>
      </c>
      <c r="H37" s="29">
        <v>6451</v>
      </c>
      <c r="I37" s="29">
        <v>8170</v>
      </c>
      <c r="J37" s="29">
        <v>5563</v>
      </c>
      <c r="K37" s="29">
        <v>4417</v>
      </c>
      <c r="L37" s="29">
        <v>3739</v>
      </c>
      <c r="M37" s="29">
        <v>536</v>
      </c>
      <c r="N37" s="30">
        <v>32299</v>
      </c>
      <c r="O37" s="31">
        <v>13</v>
      </c>
      <c r="P37" s="66">
        <f t="shared" si="0"/>
        <v>6.7708333333333329E-2</v>
      </c>
      <c r="Q37" s="29">
        <v>20</v>
      </c>
      <c r="R37" s="66">
        <f t="shared" si="1"/>
        <v>0.10416666666666667</v>
      </c>
      <c r="S37" s="29">
        <v>54</v>
      </c>
      <c r="T37" s="66">
        <f t="shared" si="2"/>
        <v>0.28125</v>
      </c>
      <c r="U37" s="29">
        <v>39</v>
      </c>
      <c r="V37" s="66">
        <f t="shared" si="3"/>
        <v>0.203125</v>
      </c>
      <c r="W37" s="29">
        <v>28</v>
      </c>
      <c r="X37" s="66">
        <f t="shared" si="4"/>
        <v>0.14583333333333334</v>
      </c>
      <c r="Y37" s="29">
        <v>24</v>
      </c>
      <c r="Z37" s="66">
        <f t="shared" si="5"/>
        <v>0.125</v>
      </c>
      <c r="AA37" s="29">
        <v>11</v>
      </c>
      <c r="AB37" s="66">
        <f t="shared" si="6"/>
        <v>5.7291666666666664E-2</v>
      </c>
      <c r="AC37" s="29">
        <v>3</v>
      </c>
      <c r="AD37" s="66">
        <f t="shared" si="7"/>
        <v>1.5625E-2</v>
      </c>
      <c r="AE37" s="30">
        <v>192</v>
      </c>
      <c r="AF37" s="79">
        <f t="shared" si="8"/>
        <v>5.9444564847208892E-3</v>
      </c>
      <c r="AG37" s="32">
        <f t="shared" si="9"/>
        <v>25</v>
      </c>
      <c r="AH37" s="33"/>
      <c r="AI37" s="33"/>
      <c r="AJ37" s="33"/>
      <c r="AK37" s="33"/>
      <c r="AL37" s="33"/>
      <c r="AM37" s="33"/>
      <c r="AN37" s="33"/>
      <c r="AO37" s="34"/>
      <c r="AP37" s="34"/>
      <c r="AQ37" s="34"/>
      <c r="AR37" s="34"/>
      <c r="AS37" s="34"/>
      <c r="AT37" s="34"/>
      <c r="AU37" s="34"/>
    </row>
    <row r="38" spans="1:47" x14ac:dyDescent="0.2">
      <c r="A38" s="25" t="s">
        <v>84</v>
      </c>
      <c r="B38" s="26" t="s">
        <v>54</v>
      </c>
      <c r="C38" s="27" t="s">
        <v>19</v>
      </c>
      <c r="D38" s="28" t="s">
        <v>85</v>
      </c>
      <c r="E38" s="28" t="str">
        <f>VLOOKUP(D38,Sheet2!A$1:B$353,2,FALSE)</f>
        <v>Large Urban</v>
      </c>
      <c r="F38" s="29">
        <v>26987</v>
      </c>
      <c r="G38" s="29">
        <v>28337</v>
      </c>
      <c r="H38" s="29">
        <v>33581</v>
      </c>
      <c r="I38" s="29">
        <v>19193</v>
      </c>
      <c r="J38" s="29">
        <v>10883</v>
      </c>
      <c r="K38" s="29">
        <v>4434</v>
      </c>
      <c r="L38" s="29">
        <v>2656</v>
      </c>
      <c r="M38" s="29">
        <v>179</v>
      </c>
      <c r="N38" s="30">
        <v>126250</v>
      </c>
      <c r="O38" s="31">
        <v>433</v>
      </c>
      <c r="P38" s="66">
        <f t="shared" si="0"/>
        <v>0.22446863659927424</v>
      </c>
      <c r="Q38" s="29">
        <v>380</v>
      </c>
      <c r="R38" s="66">
        <f t="shared" si="1"/>
        <v>0.19699326075686885</v>
      </c>
      <c r="S38" s="29">
        <v>390</v>
      </c>
      <c r="T38" s="66">
        <f t="shared" si="2"/>
        <v>0.20217729393468117</v>
      </c>
      <c r="U38" s="29">
        <v>313</v>
      </c>
      <c r="V38" s="66">
        <f t="shared" si="3"/>
        <v>0.16226023846552617</v>
      </c>
      <c r="W38" s="29">
        <v>261</v>
      </c>
      <c r="X38" s="66">
        <f t="shared" si="4"/>
        <v>0.13530326594090203</v>
      </c>
      <c r="Y38" s="29">
        <v>76</v>
      </c>
      <c r="Z38" s="66">
        <f t="shared" si="5"/>
        <v>3.9398652151373767E-2</v>
      </c>
      <c r="AA38" s="29">
        <v>68</v>
      </c>
      <c r="AB38" s="66">
        <f t="shared" si="6"/>
        <v>3.52514256091239E-2</v>
      </c>
      <c r="AC38" s="29">
        <v>8</v>
      </c>
      <c r="AD38" s="66">
        <f t="shared" si="7"/>
        <v>4.1472265422498704E-3</v>
      </c>
      <c r="AE38" s="30">
        <v>1929</v>
      </c>
      <c r="AF38" s="79">
        <f t="shared" si="8"/>
        <v>1.5279207920792079E-2</v>
      </c>
      <c r="AG38" s="32">
        <f t="shared" si="9"/>
        <v>6</v>
      </c>
      <c r="AH38" s="33"/>
      <c r="AI38" s="33"/>
      <c r="AJ38" s="33"/>
      <c r="AK38" s="33"/>
      <c r="AL38" s="33"/>
      <c r="AM38" s="33"/>
      <c r="AN38" s="33"/>
      <c r="AO38" s="34"/>
      <c r="AP38" s="34"/>
      <c r="AQ38" s="34"/>
      <c r="AR38" s="34"/>
      <c r="AS38" s="34"/>
      <c r="AT38" s="34"/>
      <c r="AU38" s="34"/>
    </row>
    <row r="39" spans="1:47" x14ac:dyDescent="0.2">
      <c r="A39" s="25" t="s">
        <v>86</v>
      </c>
      <c r="B39" s="26" t="s">
        <v>54</v>
      </c>
      <c r="C39" s="27" t="s">
        <v>55</v>
      </c>
      <c r="D39" s="28" t="s">
        <v>87</v>
      </c>
      <c r="E39" s="28" t="str">
        <f>VLOOKUP(D39,Sheet2!A$1:B$353,2,FALSE)</f>
        <v>Large Urban</v>
      </c>
      <c r="F39" s="29">
        <v>48289</v>
      </c>
      <c r="G39" s="29">
        <v>71116</v>
      </c>
      <c r="H39" s="29">
        <v>37448</v>
      </c>
      <c r="I39" s="29">
        <v>17074</v>
      </c>
      <c r="J39" s="29">
        <v>9268</v>
      </c>
      <c r="K39" s="29">
        <v>4657</v>
      </c>
      <c r="L39" s="29">
        <v>2806</v>
      </c>
      <c r="M39" s="29">
        <v>327</v>
      </c>
      <c r="N39" s="30">
        <v>190985</v>
      </c>
      <c r="O39" s="31">
        <v>879</v>
      </c>
      <c r="P39" s="66">
        <f t="shared" si="0"/>
        <v>0.37790197764402406</v>
      </c>
      <c r="Q39" s="29">
        <v>574</v>
      </c>
      <c r="R39" s="66">
        <f t="shared" si="1"/>
        <v>0.2467755803955288</v>
      </c>
      <c r="S39" s="29">
        <v>359</v>
      </c>
      <c r="T39" s="66">
        <f t="shared" si="2"/>
        <v>0.15434221840068788</v>
      </c>
      <c r="U39" s="29">
        <v>304</v>
      </c>
      <c r="V39" s="66">
        <f t="shared" si="3"/>
        <v>0.13069647463456577</v>
      </c>
      <c r="W39" s="29">
        <v>145</v>
      </c>
      <c r="X39" s="66">
        <f t="shared" si="4"/>
        <v>6.2338779019776441E-2</v>
      </c>
      <c r="Y39" s="29">
        <v>44</v>
      </c>
      <c r="Z39" s="66">
        <f t="shared" si="5"/>
        <v>1.8916595012897677E-2</v>
      </c>
      <c r="AA39" s="29">
        <v>13</v>
      </c>
      <c r="AB39" s="66">
        <f t="shared" si="6"/>
        <v>5.5889939810834051E-3</v>
      </c>
      <c r="AC39" s="29">
        <v>8</v>
      </c>
      <c r="AD39" s="66">
        <f t="shared" si="7"/>
        <v>3.4393809114359416E-3</v>
      </c>
      <c r="AE39" s="30">
        <v>2326</v>
      </c>
      <c r="AF39" s="79">
        <f t="shared" si="8"/>
        <v>1.2178966934576013E-2</v>
      </c>
      <c r="AG39" s="32">
        <f t="shared" si="9"/>
        <v>7</v>
      </c>
      <c r="AH39" s="33"/>
      <c r="AI39" s="33"/>
      <c r="AJ39" s="33"/>
      <c r="AK39" s="33"/>
      <c r="AL39" s="33"/>
      <c r="AM39" s="33"/>
      <c r="AN39" s="33"/>
      <c r="AO39" s="34"/>
      <c r="AP39" s="34"/>
      <c r="AQ39" s="34"/>
      <c r="AR39" s="34"/>
      <c r="AS39" s="34"/>
      <c r="AT39" s="34"/>
      <c r="AU39" s="34"/>
    </row>
    <row r="40" spans="1:47" x14ac:dyDescent="0.2">
      <c r="A40" s="25" t="s">
        <v>88</v>
      </c>
      <c r="B40" s="26" t="s">
        <v>18</v>
      </c>
      <c r="C40" s="27" t="s">
        <v>10</v>
      </c>
      <c r="D40" s="28" t="s">
        <v>89</v>
      </c>
      <c r="E40" s="28" t="str">
        <f>VLOOKUP(D40,Sheet2!A$1:B$353,2,FALSE)</f>
        <v>Significant Rural</v>
      </c>
      <c r="F40" s="29">
        <v>4381</v>
      </c>
      <c r="G40" s="29">
        <v>14374</v>
      </c>
      <c r="H40" s="29">
        <v>19822</v>
      </c>
      <c r="I40" s="29">
        <v>9098</v>
      </c>
      <c r="J40" s="29">
        <v>4547</v>
      </c>
      <c r="K40" s="29">
        <v>1979</v>
      </c>
      <c r="L40" s="29">
        <v>764</v>
      </c>
      <c r="M40" s="29">
        <v>94</v>
      </c>
      <c r="N40" s="30">
        <v>55059</v>
      </c>
      <c r="O40" s="31">
        <v>49</v>
      </c>
      <c r="P40" s="66">
        <f t="shared" si="0"/>
        <v>0.11980440097799511</v>
      </c>
      <c r="Q40" s="29">
        <v>86</v>
      </c>
      <c r="R40" s="66">
        <f t="shared" si="1"/>
        <v>0.21026894865525672</v>
      </c>
      <c r="S40" s="29">
        <v>123</v>
      </c>
      <c r="T40" s="66">
        <f t="shared" si="2"/>
        <v>0.30073349633251834</v>
      </c>
      <c r="U40" s="29">
        <v>59</v>
      </c>
      <c r="V40" s="66">
        <f t="shared" si="3"/>
        <v>0.14425427872860636</v>
      </c>
      <c r="W40" s="29">
        <v>33</v>
      </c>
      <c r="X40" s="66">
        <f t="shared" si="4"/>
        <v>8.0684596577017112E-2</v>
      </c>
      <c r="Y40" s="29">
        <v>26</v>
      </c>
      <c r="Z40" s="66">
        <f t="shared" si="5"/>
        <v>6.3569682151589244E-2</v>
      </c>
      <c r="AA40" s="29">
        <v>29</v>
      </c>
      <c r="AB40" s="66">
        <f t="shared" si="6"/>
        <v>7.090464547677261E-2</v>
      </c>
      <c r="AC40" s="29">
        <v>4</v>
      </c>
      <c r="AD40" s="66">
        <f t="shared" si="7"/>
        <v>9.7799511002444987E-3</v>
      </c>
      <c r="AE40" s="30">
        <v>409</v>
      </c>
      <c r="AF40" s="79">
        <f t="shared" si="8"/>
        <v>7.4283949944604875E-3</v>
      </c>
      <c r="AG40" s="32">
        <f t="shared" si="9"/>
        <v>18</v>
      </c>
      <c r="AH40" s="33"/>
      <c r="AI40" s="33"/>
      <c r="AJ40" s="33"/>
      <c r="AK40" s="33"/>
      <c r="AL40" s="33"/>
      <c r="AM40" s="33"/>
      <c r="AN40" s="33"/>
      <c r="AO40" s="34"/>
      <c r="AP40" s="34"/>
      <c r="AQ40" s="34"/>
      <c r="AR40" s="34"/>
      <c r="AS40" s="34"/>
      <c r="AT40" s="34"/>
      <c r="AU40" s="34"/>
    </row>
    <row r="41" spans="1:47" x14ac:dyDescent="0.2">
      <c r="A41" s="25" t="s">
        <v>90</v>
      </c>
      <c r="B41" s="26" t="s">
        <v>38</v>
      </c>
      <c r="C41" s="27" t="s">
        <v>39</v>
      </c>
      <c r="D41" s="28" t="s">
        <v>91</v>
      </c>
      <c r="E41" s="28" t="str">
        <f>VLOOKUP(D41,Sheet2!A$1:B$353,2,FALSE)</f>
        <v>Major Urban</v>
      </c>
      <c r="F41" s="29">
        <v>1802</v>
      </c>
      <c r="G41" s="29">
        <v>9823</v>
      </c>
      <c r="H41" s="29">
        <v>28185</v>
      </c>
      <c r="I41" s="29">
        <v>35320</v>
      </c>
      <c r="J41" s="29">
        <v>28623</v>
      </c>
      <c r="K41" s="29">
        <v>17504</v>
      </c>
      <c r="L41" s="29">
        <v>13393</v>
      </c>
      <c r="M41" s="29">
        <v>1332</v>
      </c>
      <c r="N41" s="30">
        <v>135982</v>
      </c>
      <c r="O41" s="31">
        <v>12</v>
      </c>
      <c r="P41" s="66">
        <f t="shared" si="0"/>
        <v>2.1126760563380281E-2</v>
      </c>
      <c r="Q41" s="29">
        <v>65</v>
      </c>
      <c r="R41" s="66">
        <f t="shared" si="1"/>
        <v>0.11443661971830986</v>
      </c>
      <c r="S41" s="29">
        <v>169</v>
      </c>
      <c r="T41" s="66">
        <f t="shared" si="2"/>
        <v>0.29753521126760563</v>
      </c>
      <c r="U41" s="29">
        <v>145</v>
      </c>
      <c r="V41" s="66">
        <f t="shared" si="3"/>
        <v>0.25528169014084506</v>
      </c>
      <c r="W41" s="29">
        <v>78</v>
      </c>
      <c r="X41" s="66">
        <f t="shared" si="4"/>
        <v>0.13732394366197184</v>
      </c>
      <c r="Y41" s="29">
        <v>44</v>
      </c>
      <c r="Z41" s="66">
        <f t="shared" si="5"/>
        <v>7.746478873239436E-2</v>
      </c>
      <c r="AA41" s="29">
        <v>46</v>
      </c>
      <c r="AB41" s="66">
        <f t="shared" si="6"/>
        <v>8.098591549295775E-2</v>
      </c>
      <c r="AC41" s="29">
        <v>9</v>
      </c>
      <c r="AD41" s="66">
        <f t="shared" si="7"/>
        <v>1.5845070422535211E-2</v>
      </c>
      <c r="AE41" s="30">
        <v>568</v>
      </c>
      <c r="AF41" s="79">
        <f t="shared" si="8"/>
        <v>4.1770234295715608E-3</v>
      </c>
      <c r="AG41" s="32">
        <f t="shared" si="9"/>
        <v>48</v>
      </c>
      <c r="AH41" s="33"/>
      <c r="AI41" s="33"/>
      <c r="AJ41" s="33"/>
      <c r="AK41" s="33"/>
      <c r="AL41" s="33"/>
      <c r="AM41" s="33"/>
      <c r="AN41" s="33"/>
      <c r="AO41" s="34"/>
      <c r="AP41" s="34"/>
      <c r="AQ41" s="34"/>
      <c r="AR41" s="34"/>
      <c r="AS41" s="34"/>
      <c r="AT41" s="34"/>
      <c r="AU41" s="34"/>
    </row>
    <row r="42" spans="1:47" x14ac:dyDescent="0.2">
      <c r="A42" s="25" t="s">
        <v>92</v>
      </c>
      <c r="B42" s="26" t="s">
        <v>18</v>
      </c>
      <c r="C42" s="27" t="s">
        <v>60</v>
      </c>
      <c r="D42" s="28" t="s">
        <v>93</v>
      </c>
      <c r="E42" s="28" t="str">
        <f>VLOOKUP(D42,Sheet2!A$1:B$353,2,FALSE)</f>
        <v>Significant Rural</v>
      </c>
      <c r="F42" s="29">
        <v>3467</v>
      </c>
      <c r="G42" s="29">
        <v>7118</v>
      </c>
      <c r="H42" s="29">
        <v>8500</v>
      </c>
      <c r="I42" s="29">
        <v>7578</v>
      </c>
      <c r="J42" s="29">
        <v>6587</v>
      </c>
      <c r="K42" s="29">
        <v>3334</v>
      </c>
      <c r="L42" s="29">
        <v>2620</v>
      </c>
      <c r="M42" s="29">
        <v>327</v>
      </c>
      <c r="N42" s="30">
        <v>39531</v>
      </c>
      <c r="O42" s="31">
        <v>12</v>
      </c>
      <c r="P42" s="66">
        <f t="shared" si="0"/>
        <v>0.14814814814814814</v>
      </c>
      <c r="Q42" s="29">
        <v>20</v>
      </c>
      <c r="R42" s="66">
        <f t="shared" si="1"/>
        <v>0.24691358024691357</v>
      </c>
      <c r="S42" s="29">
        <v>11</v>
      </c>
      <c r="T42" s="66">
        <f t="shared" si="2"/>
        <v>0.13580246913580246</v>
      </c>
      <c r="U42" s="29">
        <v>11</v>
      </c>
      <c r="V42" s="66">
        <f t="shared" si="3"/>
        <v>0.13580246913580246</v>
      </c>
      <c r="W42" s="29">
        <v>9</v>
      </c>
      <c r="X42" s="66">
        <f t="shared" si="4"/>
        <v>0.1111111111111111</v>
      </c>
      <c r="Y42" s="29">
        <v>11</v>
      </c>
      <c r="Z42" s="66">
        <f t="shared" si="5"/>
        <v>0.13580246913580246</v>
      </c>
      <c r="AA42" s="29">
        <v>6</v>
      </c>
      <c r="AB42" s="66">
        <f t="shared" si="6"/>
        <v>7.407407407407407E-2</v>
      </c>
      <c r="AC42" s="29">
        <v>1</v>
      </c>
      <c r="AD42" s="66">
        <f t="shared" si="7"/>
        <v>1.2345679012345678E-2</v>
      </c>
      <c r="AE42" s="30">
        <v>81</v>
      </c>
      <c r="AF42" s="79">
        <f t="shared" si="8"/>
        <v>2.0490248159672157E-3</v>
      </c>
      <c r="AG42" s="32">
        <f t="shared" si="9"/>
        <v>52</v>
      </c>
      <c r="AH42" s="33"/>
      <c r="AI42" s="33"/>
      <c r="AJ42" s="33"/>
      <c r="AK42" s="33"/>
      <c r="AL42" s="33"/>
      <c r="AM42" s="33"/>
      <c r="AN42" s="33"/>
      <c r="AO42" s="34"/>
      <c r="AP42" s="34"/>
      <c r="AQ42" s="34"/>
      <c r="AR42" s="34"/>
      <c r="AS42" s="34"/>
      <c r="AT42" s="34"/>
      <c r="AU42" s="34"/>
    </row>
    <row r="43" spans="1:47" x14ac:dyDescent="0.2">
      <c r="A43" s="25" t="s">
        <v>94</v>
      </c>
      <c r="B43" s="26" t="s">
        <v>18</v>
      </c>
      <c r="C43" s="27" t="s">
        <v>10</v>
      </c>
      <c r="D43" s="28" t="s">
        <v>95</v>
      </c>
      <c r="E43" s="28" t="str">
        <f>VLOOKUP(D43,Sheet2!A$1:B$353,2,FALSE)</f>
        <v>Major Urban</v>
      </c>
      <c r="F43" s="29">
        <v>491</v>
      </c>
      <c r="G43" s="29">
        <v>3594</v>
      </c>
      <c r="H43" s="29">
        <v>9088</v>
      </c>
      <c r="I43" s="29">
        <v>13989</v>
      </c>
      <c r="J43" s="29">
        <v>7316</v>
      </c>
      <c r="K43" s="29">
        <v>2761</v>
      </c>
      <c r="L43" s="29">
        <v>2066</v>
      </c>
      <c r="M43" s="29">
        <v>162</v>
      </c>
      <c r="N43" s="30">
        <v>39467</v>
      </c>
      <c r="O43" s="31">
        <v>0</v>
      </c>
      <c r="P43" s="66">
        <f t="shared" si="0"/>
        <v>0</v>
      </c>
      <c r="Q43" s="29">
        <v>20</v>
      </c>
      <c r="R43" s="66">
        <f t="shared" si="1"/>
        <v>0.21978021978021978</v>
      </c>
      <c r="S43" s="29">
        <v>33</v>
      </c>
      <c r="T43" s="66">
        <f t="shared" si="2"/>
        <v>0.36263736263736263</v>
      </c>
      <c r="U43" s="29">
        <v>21</v>
      </c>
      <c r="V43" s="66">
        <f t="shared" si="3"/>
        <v>0.23076923076923078</v>
      </c>
      <c r="W43" s="29">
        <v>7</v>
      </c>
      <c r="X43" s="66">
        <f t="shared" si="4"/>
        <v>7.6923076923076927E-2</v>
      </c>
      <c r="Y43" s="29">
        <v>6</v>
      </c>
      <c r="Z43" s="66">
        <f t="shared" si="5"/>
        <v>6.5934065934065936E-2</v>
      </c>
      <c r="AA43" s="29">
        <v>3</v>
      </c>
      <c r="AB43" s="66">
        <f t="shared" si="6"/>
        <v>3.2967032967032968E-2</v>
      </c>
      <c r="AC43" s="29">
        <v>1</v>
      </c>
      <c r="AD43" s="66">
        <f t="shared" si="7"/>
        <v>1.098901098901099E-2</v>
      </c>
      <c r="AE43" s="30">
        <v>91</v>
      </c>
      <c r="AF43" s="79">
        <f t="shared" si="8"/>
        <v>2.305723769224922E-3</v>
      </c>
      <c r="AG43" s="32">
        <f t="shared" si="9"/>
        <v>58</v>
      </c>
      <c r="AH43" s="33"/>
      <c r="AI43" s="33"/>
      <c r="AJ43" s="33"/>
      <c r="AK43" s="33"/>
      <c r="AL43" s="33"/>
      <c r="AM43" s="33"/>
      <c r="AN43" s="33"/>
      <c r="AO43" s="34"/>
      <c r="AP43" s="34"/>
      <c r="AQ43" s="34"/>
      <c r="AR43" s="34"/>
      <c r="AS43" s="34"/>
      <c r="AT43" s="34"/>
      <c r="AU43" s="34"/>
    </row>
    <row r="44" spans="1:47" x14ac:dyDescent="0.2">
      <c r="A44" s="25" t="s">
        <v>96</v>
      </c>
      <c r="B44" s="26" t="s">
        <v>18</v>
      </c>
      <c r="C44" s="27" t="s">
        <v>25</v>
      </c>
      <c r="D44" s="28" t="s">
        <v>97</v>
      </c>
      <c r="E44" s="28" t="str">
        <f>VLOOKUP(D44,Sheet2!A$1:B$353,2,FALSE)</f>
        <v>Large Urban</v>
      </c>
      <c r="F44" s="29">
        <v>16089</v>
      </c>
      <c r="G44" s="29">
        <v>12838</v>
      </c>
      <c r="H44" s="29">
        <v>10802</v>
      </c>
      <c r="I44" s="29">
        <v>5885</v>
      </c>
      <c r="J44" s="29">
        <v>2580</v>
      </c>
      <c r="K44" s="29">
        <v>738</v>
      </c>
      <c r="L44" s="29">
        <v>445</v>
      </c>
      <c r="M44" s="29">
        <v>24</v>
      </c>
      <c r="N44" s="30">
        <v>49401</v>
      </c>
      <c r="O44" s="31">
        <v>125</v>
      </c>
      <c r="P44" s="66">
        <f t="shared" si="0"/>
        <v>0.34435261707988979</v>
      </c>
      <c r="Q44" s="29">
        <v>123</v>
      </c>
      <c r="R44" s="66">
        <f t="shared" si="1"/>
        <v>0.33884297520661155</v>
      </c>
      <c r="S44" s="29">
        <v>56</v>
      </c>
      <c r="T44" s="66">
        <f t="shared" si="2"/>
        <v>0.15426997245179064</v>
      </c>
      <c r="U44" s="29">
        <v>31</v>
      </c>
      <c r="V44" s="66">
        <f t="shared" si="3"/>
        <v>8.5399449035812675E-2</v>
      </c>
      <c r="W44" s="29">
        <v>14</v>
      </c>
      <c r="X44" s="66">
        <f t="shared" si="4"/>
        <v>3.8567493112947659E-2</v>
      </c>
      <c r="Y44" s="29">
        <v>10</v>
      </c>
      <c r="Z44" s="66">
        <f t="shared" si="5"/>
        <v>2.7548209366391185E-2</v>
      </c>
      <c r="AA44" s="29">
        <v>3</v>
      </c>
      <c r="AB44" s="66">
        <f t="shared" si="6"/>
        <v>8.2644628099173556E-3</v>
      </c>
      <c r="AC44" s="29">
        <v>1</v>
      </c>
      <c r="AD44" s="66">
        <f t="shared" si="7"/>
        <v>2.7548209366391185E-3</v>
      </c>
      <c r="AE44" s="30">
        <v>363</v>
      </c>
      <c r="AF44" s="79">
        <f t="shared" si="8"/>
        <v>7.3480293921175683E-3</v>
      </c>
      <c r="AG44" s="32">
        <f t="shared" si="9"/>
        <v>13</v>
      </c>
      <c r="AH44" s="33"/>
      <c r="AI44" s="33"/>
      <c r="AJ44" s="33"/>
      <c r="AK44" s="33"/>
      <c r="AL44" s="33"/>
      <c r="AM44" s="33"/>
      <c r="AN44" s="33"/>
      <c r="AO44" s="34"/>
      <c r="AP44" s="34"/>
      <c r="AQ44" s="34"/>
      <c r="AR44" s="34"/>
      <c r="AS44" s="34"/>
      <c r="AT44" s="34"/>
      <c r="AU44" s="34"/>
    </row>
    <row r="45" spans="1:47" x14ac:dyDescent="0.2">
      <c r="A45" s="25" t="s">
        <v>98</v>
      </c>
      <c r="B45" s="26" t="s">
        <v>18</v>
      </c>
      <c r="C45" s="27" t="s">
        <v>22</v>
      </c>
      <c r="D45" s="28" t="s">
        <v>99</v>
      </c>
      <c r="E45" s="28" t="str">
        <f>VLOOKUP(D45,Sheet2!A$1:B$353,2,FALSE)</f>
        <v>Other Urban</v>
      </c>
      <c r="F45" s="29">
        <v>24947</v>
      </c>
      <c r="G45" s="29">
        <v>4951</v>
      </c>
      <c r="H45" s="29">
        <v>6079</v>
      </c>
      <c r="I45" s="29">
        <v>2719</v>
      </c>
      <c r="J45" s="29">
        <v>1263</v>
      </c>
      <c r="K45" s="29">
        <v>326</v>
      </c>
      <c r="L45" s="29">
        <v>134</v>
      </c>
      <c r="M45" s="29">
        <v>21</v>
      </c>
      <c r="N45" s="30">
        <v>40440</v>
      </c>
      <c r="O45" s="31">
        <v>24</v>
      </c>
      <c r="P45" s="66">
        <f t="shared" si="0"/>
        <v>0.5714285714285714</v>
      </c>
      <c r="Q45" s="29">
        <v>9</v>
      </c>
      <c r="R45" s="66">
        <f t="shared" si="1"/>
        <v>0.21428571428571427</v>
      </c>
      <c r="S45" s="29">
        <v>4</v>
      </c>
      <c r="T45" s="66">
        <f t="shared" si="2"/>
        <v>9.5238095238095233E-2</v>
      </c>
      <c r="U45" s="29">
        <v>4</v>
      </c>
      <c r="V45" s="66">
        <f t="shared" si="3"/>
        <v>9.5238095238095233E-2</v>
      </c>
      <c r="W45" s="29">
        <v>0</v>
      </c>
      <c r="X45" s="66">
        <f t="shared" si="4"/>
        <v>0</v>
      </c>
      <c r="Y45" s="29">
        <v>1</v>
      </c>
      <c r="Z45" s="66">
        <f t="shared" si="5"/>
        <v>2.3809523809523808E-2</v>
      </c>
      <c r="AA45" s="29">
        <v>0</v>
      </c>
      <c r="AB45" s="66">
        <f t="shared" si="6"/>
        <v>0</v>
      </c>
      <c r="AC45" s="29">
        <v>0</v>
      </c>
      <c r="AD45" s="66">
        <f t="shared" si="7"/>
        <v>0</v>
      </c>
      <c r="AE45" s="30">
        <v>42</v>
      </c>
      <c r="AF45" s="79">
        <f t="shared" si="8"/>
        <v>1.0385756676557863E-3</v>
      </c>
      <c r="AG45" s="32">
        <f t="shared" si="9"/>
        <v>53</v>
      </c>
      <c r="AH45" s="33"/>
      <c r="AI45" s="33"/>
      <c r="AJ45" s="33"/>
      <c r="AK45" s="33"/>
      <c r="AL45" s="33"/>
      <c r="AM45" s="33"/>
      <c r="AN45" s="33"/>
      <c r="AO45" s="34"/>
      <c r="AP45" s="34"/>
      <c r="AQ45" s="34"/>
      <c r="AR45" s="34"/>
      <c r="AS45" s="34"/>
      <c r="AT45" s="34"/>
      <c r="AU45" s="34"/>
    </row>
    <row r="46" spans="1:47" x14ac:dyDescent="0.2">
      <c r="A46" s="25" t="s">
        <v>100</v>
      </c>
      <c r="B46" s="26" t="s">
        <v>43</v>
      </c>
      <c r="C46" s="27" t="s">
        <v>22</v>
      </c>
      <c r="D46" s="28" t="s">
        <v>101</v>
      </c>
      <c r="E46" s="28" t="str">
        <f>VLOOKUP(D46,Sheet2!A$1:B$353,2,FALSE)</f>
        <v>Major Urban</v>
      </c>
      <c r="F46" s="29">
        <v>29817</v>
      </c>
      <c r="G46" s="29">
        <v>17819</v>
      </c>
      <c r="H46" s="29">
        <v>16888</v>
      </c>
      <c r="I46" s="29">
        <v>8788</v>
      </c>
      <c r="J46" s="29">
        <v>5233</v>
      </c>
      <c r="K46" s="29">
        <v>1771</v>
      </c>
      <c r="L46" s="29">
        <v>1262</v>
      </c>
      <c r="M46" s="29">
        <v>182</v>
      </c>
      <c r="N46" s="30">
        <v>81760</v>
      </c>
      <c r="O46" s="31">
        <v>177</v>
      </c>
      <c r="P46" s="66">
        <f t="shared" si="0"/>
        <v>0.4573643410852713</v>
      </c>
      <c r="Q46" s="29">
        <v>93</v>
      </c>
      <c r="R46" s="66">
        <f t="shared" si="1"/>
        <v>0.24031007751937986</v>
      </c>
      <c r="S46" s="29">
        <v>57</v>
      </c>
      <c r="T46" s="66">
        <f t="shared" si="2"/>
        <v>0.14728682170542637</v>
      </c>
      <c r="U46" s="29">
        <v>24</v>
      </c>
      <c r="V46" s="66">
        <f t="shared" si="3"/>
        <v>6.2015503875968991E-2</v>
      </c>
      <c r="W46" s="29">
        <v>20</v>
      </c>
      <c r="X46" s="66">
        <f t="shared" si="4"/>
        <v>5.1679586563307491E-2</v>
      </c>
      <c r="Y46" s="29">
        <v>8</v>
      </c>
      <c r="Z46" s="66">
        <f t="shared" si="5"/>
        <v>2.0671834625322998E-2</v>
      </c>
      <c r="AA46" s="29">
        <v>7</v>
      </c>
      <c r="AB46" s="66">
        <f t="shared" si="6"/>
        <v>1.8087855297157621E-2</v>
      </c>
      <c r="AC46" s="29">
        <v>1</v>
      </c>
      <c r="AD46" s="66">
        <f t="shared" si="7"/>
        <v>2.5839793281653748E-3</v>
      </c>
      <c r="AE46" s="30">
        <v>387</v>
      </c>
      <c r="AF46" s="79">
        <f t="shared" si="8"/>
        <v>4.733365949119374E-3</v>
      </c>
      <c r="AG46" s="32">
        <f t="shared" si="9"/>
        <v>45</v>
      </c>
      <c r="AH46" s="33"/>
      <c r="AI46" s="33"/>
      <c r="AJ46" s="33"/>
      <c r="AK46" s="33"/>
      <c r="AL46" s="33"/>
      <c r="AM46" s="33"/>
      <c r="AN46" s="33"/>
      <c r="AO46" s="34"/>
      <c r="AP46" s="34"/>
      <c r="AQ46" s="34"/>
      <c r="AR46" s="34"/>
      <c r="AS46" s="34"/>
      <c r="AT46" s="34"/>
      <c r="AU46" s="34"/>
    </row>
    <row r="47" spans="1:47" x14ac:dyDescent="0.2">
      <c r="A47" s="25" t="s">
        <v>102</v>
      </c>
      <c r="B47" s="26" t="s">
        <v>43</v>
      </c>
      <c r="C47" s="27" t="s">
        <v>44</v>
      </c>
      <c r="D47" s="28" t="s">
        <v>103</v>
      </c>
      <c r="E47" s="28" t="str">
        <f>VLOOKUP(D47,Sheet2!A$1:B$353,2,FALSE)</f>
        <v>Significant Rural</v>
      </c>
      <c r="F47" s="29">
        <v>44229</v>
      </c>
      <c r="G47" s="29">
        <v>17771</v>
      </c>
      <c r="H47" s="29">
        <v>14946</v>
      </c>
      <c r="I47" s="29">
        <v>7066</v>
      </c>
      <c r="J47" s="29">
        <v>5087</v>
      </c>
      <c r="K47" s="29">
        <v>2717</v>
      </c>
      <c r="L47" s="29">
        <v>1244</v>
      </c>
      <c r="M47" s="29">
        <v>48</v>
      </c>
      <c r="N47" s="30">
        <v>93108</v>
      </c>
      <c r="O47" s="31">
        <v>219</v>
      </c>
      <c r="P47" s="66">
        <f t="shared" si="0"/>
        <v>0.44877049180327871</v>
      </c>
      <c r="Q47" s="29">
        <v>114</v>
      </c>
      <c r="R47" s="66">
        <f t="shared" si="1"/>
        <v>0.23360655737704919</v>
      </c>
      <c r="S47" s="29">
        <v>68</v>
      </c>
      <c r="T47" s="66">
        <f t="shared" si="2"/>
        <v>0.13934426229508196</v>
      </c>
      <c r="U47" s="29">
        <v>35</v>
      </c>
      <c r="V47" s="66">
        <f t="shared" si="3"/>
        <v>7.1721311475409832E-2</v>
      </c>
      <c r="W47" s="29">
        <v>25</v>
      </c>
      <c r="X47" s="66">
        <f t="shared" si="4"/>
        <v>5.1229508196721313E-2</v>
      </c>
      <c r="Y47" s="29">
        <v>12</v>
      </c>
      <c r="Z47" s="66">
        <f t="shared" si="5"/>
        <v>2.4590163934426229E-2</v>
      </c>
      <c r="AA47" s="29">
        <v>12</v>
      </c>
      <c r="AB47" s="66">
        <f t="shared" si="6"/>
        <v>2.4590163934426229E-2</v>
      </c>
      <c r="AC47" s="29">
        <v>3</v>
      </c>
      <c r="AD47" s="66">
        <f t="shared" si="7"/>
        <v>6.1475409836065573E-3</v>
      </c>
      <c r="AE47" s="30">
        <v>488</v>
      </c>
      <c r="AF47" s="79">
        <f t="shared" si="8"/>
        <v>5.2412252438028958E-3</v>
      </c>
      <c r="AG47" s="32">
        <f t="shared" si="9"/>
        <v>29</v>
      </c>
      <c r="AH47" s="33"/>
      <c r="AI47" s="33"/>
      <c r="AJ47" s="33"/>
      <c r="AK47" s="33"/>
      <c r="AL47" s="33"/>
      <c r="AM47" s="33"/>
      <c r="AN47" s="33"/>
      <c r="AO47" s="34"/>
      <c r="AP47" s="34"/>
      <c r="AQ47" s="34"/>
      <c r="AR47" s="34"/>
      <c r="AS47" s="34"/>
      <c r="AT47" s="34"/>
      <c r="AU47" s="34"/>
    </row>
    <row r="48" spans="1:47" x14ac:dyDescent="0.2">
      <c r="A48" s="25" t="s">
        <v>104</v>
      </c>
      <c r="B48" s="26" t="s">
        <v>18</v>
      </c>
      <c r="C48" s="27" t="s">
        <v>10</v>
      </c>
      <c r="D48" s="28" t="s">
        <v>105</v>
      </c>
      <c r="E48" s="28" t="str">
        <f>VLOOKUP(D48,Sheet2!A$1:B$353,2,FALSE)</f>
        <v>Other Urban</v>
      </c>
      <c r="F48" s="29">
        <v>2980</v>
      </c>
      <c r="G48" s="29">
        <v>9574</v>
      </c>
      <c r="H48" s="29">
        <v>17641</v>
      </c>
      <c r="I48" s="29">
        <v>8621</v>
      </c>
      <c r="J48" s="29">
        <v>4942</v>
      </c>
      <c r="K48" s="29">
        <v>3100</v>
      </c>
      <c r="L48" s="29">
        <v>2845</v>
      </c>
      <c r="M48" s="29">
        <v>446</v>
      </c>
      <c r="N48" s="30">
        <v>50149</v>
      </c>
      <c r="O48" s="31">
        <v>245</v>
      </c>
      <c r="P48" s="66">
        <f t="shared" si="0"/>
        <v>0.16300731869594146</v>
      </c>
      <c r="Q48" s="29">
        <v>267</v>
      </c>
      <c r="R48" s="66">
        <f t="shared" si="1"/>
        <v>0.17764471057884232</v>
      </c>
      <c r="S48" s="29">
        <v>392</v>
      </c>
      <c r="T48" s="66">
        <f t="shared" si="2"/>
        <v>0.26081170991350633</v>
      </c>
      <c r="U48" s="29">
        <v>270</v>
      </c>
      <c r="V48" s="66">
        <f t="shared" si="3"/>
        <v>0.17964071856287425</v>
      </c>
      <c r="W48" s="29">
        <v>187</v>
      </c>
      <c r="X48" s="66">
        <f t="shared" si="4"/>
        <v>0.12441783100465735</v>
      </c>
      <c r="Y48" s="29">
        <v>79</v>
      </c>
      <c r="Z48" s="66">
        <f t="shared" si="5"/>
        <v>5.2561543579507652E-2</v>
      </c>
      <c r="AA48" s="29">
        <v>57</v>
      </c>
      <c r="AB48" s="66">
        <f t="shared" si="6"/>
        <v>3.7924151696606789E-2</v>
      </c>
      <c r="AC48" s="29">
        <v>6</v>
      </c>
      <c r="AD48" s="66">
        <f t="shared" si="7"/>
        <v>3.9920159680638719E-3</v>
      </c>
      <c r="AE48" s="30">
        <v>1503</v>
      </c>
      <c r="AF48" s="79">
        <f t="shared" si="8"/>
        <v>2.997068735169196E-2</v>
      </c>
      <c r="AG48" s="32">
        <f t="shared" si="9"/>
        <v>2</v>
      </c>
      <c r="AH48" s="33"/>
      <c r="AI48" s="33"/>
      <c r="AJ48" s="33"/>
      <c r="AK48" s="33"/>
      <c r="AL48" s="33"/>
      <c r="AM48" s="33"/>
      <c r="AN48" s="33"/>
      <c r="AO48" s="34"/>
      <c r="AP48" s="34"/>
      <c r="AQ48" s="34"/>
      <c r="AR48" s="34"/>
      <c r="AS48" s="34"/>
      <c r="AT48" s="34"/>
      <c r="AU48" s="34"/>
    </row>
    <row r="49" spans="1:47" x14ac:dyDescent="0.2">
      <c r="A49" s="25" t="s">
        <v>106</v>
      </c>
      <c r="B49" s="26" t="s">
        <v>107</v>
      </c>
      <c r="C49" s="27" t="s">
        <v>39</v>
      </c>
      <c r="D49" s="28" t="s">
        <v>108</v>
      </c>
      <c r="E49" s="28" t="str">
        <f>VLOOKUP(D49,Sheet2!A$1:B$353,2,FALSE)</f>
        <v>Major Urban</v>
      </c>
      <c r="F49" s="29">
        <v>3858</v>
      </c>
      <c r="G49" s="29">
        <v>11153</v>
      </c>
      <c r="H49" s="29">
        <v>19874</v>
      </c>
      <c r="I49" s="29">
        <v>24871</v>
      </c>
      <c r="J49" s="29">
        <v>17166</v>
      </c>
      <c r="K49" s="29">
        <v>10656</v>
      </c>
      <c r="L49" s="29">
        <v>11844</v>
      </c>
      <c r="M49" s="29">
        <v>4362</v>
      </c>
      <c r="N49" s="30">
        <v>103784</v>
      </c>
      <c r="O49" s="31">
        <v>412</v>
      </c>
      <c r="P49" s="66">
        <f t="shared" si="0"/>
        <v>8.5194375516956161E-2</v>
      </c>
      <c r="Q49" s="29">
        <v>690</v>
      </c>
      <c r="R49" s="66">
        <f t="shared" si="1"/>
        <v>0.14267990074441686</v>
      </c>
      <c r="S49" s="29">
        <v>677</v>
      </c>
      <c r="T49" s="66">
        <f t="shared" si="2"/>
        <v>0.13999172870140611</v>
      </c>
      <c r="U49" s="29">
        <v>1007</v>
      </c>
      <c r="V49" s="66">
        <f t="shared" si="3"/>
        <v>0.20822994210090984</v>
      </c>
      <c r="W49" s="29">
        <v>844</v>
      </c>
      <c r="X49" s="66">
        <f t="shared" si="4"/>
        <v>0.17452440033085195</v>
      </c>
      <c r="Y49" s="29">
        <v>550</v>
      </c>
      <c r="Z49" s="66">
        <f t="shared" si="5"/>
        <v>0.11373035566583954</v>
      </c>
      <c r="AA49" s="29">
        <v>509</v>
      </c>
      <c r="AB49" s="66">
        <f t="shared" si="6"/>
        <v>0.10525227460711331</v>
      </c>
      <c r="AC49" s="29">
        <v>147</v>
      </c>
      <c r="AD49" s="66">
        <f t="shared" si="7"/>
        <v>3.0397022332506202E-2</v>
      </c>
      <c r="AE49" s="30">
        <v>4836</v>
      </c>
      <c r="AF49" s="79">
        <f t="shared" si="8"/>
        <v>4.6596777923379323E-2</v>
      </c>
      <c r="AG49" s="32">
        <f t="shared" si="9"/>
        <v>4</v>
      </c>
      <c r="AH49" s="33"/>
      <c r="AI49" s="33"/>
      <c r="AJ49" s="33"/>
      <c r="AK49" s="33"/>
      <c r="AL49" s="33"/>
      <c r="AM49" s="33"/>
      <c r="AN49" s="33"/>
      <c r="AO49" s="34"/>
      <c r="AP49" s="34"/>
      <c r="AQ49" s="34"/>
      <c r="AR49" s="34"/>
      <c r="AS49" s="34"/>
      <c r="AT49" s="34"/>
      <c r="AU49" s="34"/>
    </row>
    <row r="50" spans="1:47" x14ac:dyDescent="0.2">
      <c r="A50" s="25" t="s">
        <v>109</v>
      </c>
      <c r="B50" s="26" t="s">
        <v>18</v>
      </c>
      <c r="C50" s="27" t="s">
        <v>60</v>
      </c>
      <c r="D50" s="28" t="s">
        <v>110</v>
      </c>
      <c r="E50" s="28" t="str">
        <f>VLOOKUP(D50,Sheet2!A$1:B$353,2,FALSE)</f>
        <v>Significant Rural</v>
      </c>
      <c r="F50" s="29">
        <v>13816</v>
      </c>
      <c r="G50" s="29">
        <v>13184</v>
      </c>
      <c r="H50" s="29">
        <v>7534</v>
      </c>
      <c r="I50" s="29">
        <v>4636</v>
      </c>
      <c r="J50" s="29">
        <v>1682</v>
      </c>
      <c r="K50" s="29">
        <v>564</v>
      </c>
      <c r="L50" s="29">
        <v>259</v>
      </c>
      <c r="M50" s="29">
        <v>18</v>
      </c>
      <c r="N50" s="30">
        <v>41693</v>
      </c>
      <c r="O50" s="31">
        <v>44</v>
      </c>
      <c r="P50" s="66">
        <f t="shared" si="0"/>
        <v>0.42718446601941745</v>
      </c>
      <c r="Q50" s="29">
        <v>30</v>
      </c>
      <c r="R50" s="66">
        <f t="shared" si="1"/>
        <v>0.29126213592233008</v>
      </c>
      <c r="S50" s="29">
        <v>16</v>
      </c>
      <c r="T50" s="66">
        <f t="shared" si="2"/>
        <v>0.1553398058252427</v>
      </c>
      <c r="U50" s="29">
        <v>4</v>
      </c>
      <c r="V50" s="66">
        <f t="shared" si="3"/>
        <v>3.8834951456310676E-2</v>
      </c>
      <c r="W50" s="29">
        <v>5</v>
      </c>
      <c r="X50" s="66">
        <f t="shared" si="4"/>
        <v>4.8543689320388349E-2</v>
      </c>
      <c r="Y50" s="29">
        <v>1</v>
      </c>
      <c r="Z50" s="66">
        <f t="shared" si="5"/>
        <v>9.7087378640776691E-3</v>
      </c>
      <c r="AA50" s="29">
        <v>3</v>
      </c>
      <c r="AB50" s="66">
        <f t="shared" si="6"/>
        <v>2.9126213592233011E-2</v>
      </c>
      <c r="AC50" s="29">
        <v>0</v>
      </c>
      <c r="AD50" s="66">
        <f t="shared" si="7"/>
        <v>0</v>
      </c>
      <c r="AE50" s="30">
        <v>103</v>
      </c>
      <c r="AF50" s="79">
        <f t="shared" si="8"/>
        <v>2.4704386827525005E-3</v>
      </c>
      <c r="AG50" s="32">
        <f t="shared" si="9"/>
        <v>48</v>
      </c>
      <c r="AH50" s="33"/>
      <c r="AI50" s="33"/>
      <c r="AJ50" s="33"/>
      <c r="AK50" s="33"/>
      <c r="AL50" s="33"/>
      <c r="AM50" s="33"/>
      <c r="AN50" s="33"/>
      <c r="AO50" s="34"/>
      <c r="AP50" s="34"/>
      <c r="AQ50" s="34"/>
      <c r="AR50" s="34"/>
      <c r="AS50" s="34"/>
      <c r="AT50" s="34"/>
      <c r="AU50" s="34"/>
    </row>
    <row r="51" spans="1:47" x14ac:dyDescent="0.2">
      <c r="A51" s="25" t="s">
        <v>111</v>
      </c>
      <c r="B51" s="26" t="s">
        <v>18</v>
      </c>
      <c r="C51" s="27" t="s">
        <v>19</v>
      </c>
      <c r="D51" s="28" t="s">
        <v>112</v>
      </c>
      <c r="E51" s="28" t="str">
        <f>VLOOKUP(D51,Sheet2!A$1:B$353,2,FALSE)</f>
        <v>Other Urban</v>
      </c>
      <c r="F51" s="29">
        <v>6125</v>
      </c>
      <c r="G51" s="29">
        <v>13218</v>
      </c>
      <c r="H51" s="29">
        <v>20168</v>
      </c>
      <c r="I51" s="29">
        <v>12568</v>
      </c>
      <c r="J51" s="29">
        <v>6855</v>
      </c>
      <c r="K51" s="29">
        <v>3832</v>
      </c>
      <c r="L51" s="29">
        <v>2071</v>
      </c>
      <c r="M51" s="29">
        <v>111</v>
      </c>
      <c r="N51" s="30">
        <v>64948</v>
      </c>
      <c r="O51" s="31">
        <v>135</v>
      </c>
      <c r="P51" s="66">
        <f t="shared" si="0"/>
        <v>0.12943432406519656</v>
      </c>
      <c r="Q51" s="29">
        <v>224</v>
      </c>
      <c r="R51" s="66">
        <f t="shared" si="1"/>
        <v>0.21476510067114093</v>
      </c>
      <c r="S51" s="29">
        <v>303</v>
      </c>
      <c r="T51" s="66">
        <f t="shared" si="2"/>
        <v>0.29050814956855225</v>
      </c>
      <c r="U51" s="29">
        <v>194</v>
      </c>
      <c r="V51" s="66">
        <f t="shared" si="3"/>
        <v>0.18600191754554171</v>
      </c>
      <c r="W51" s="29">
        <v>98</v>
      </c>
      <c r="X51" s="66">
        <f t="shared" si="4"/>
        <v>9.3959731543624164E-2</v>
      </c>
      <c r="Y51" s="29">
        <v>45</v>
      </c>
      <c r="Z51" s="66">
        <f t="shared" si="5"/>
        <v>4.3144774688398849E-2</v>
      </c>
      <c r="AA51" s="29">
        <v>40</v>
      </c>
      <c r="AB51" s="66">
        <f t="shared" si="6"/>
        <v>3.8350910834132314E-2</v>
      </c>
      <c r="AC51" s="29">
        <v>4</v>
      </c>
      <c r="AD51" s="66">
        <f t="shared" si="7"/>
        <v>3.8350910834132309E-3</v>
      </c>
      <c r="AE51" s="30">
        <v>1043</v>
      </c>
      <c r="AF51" s="79">
        <f t="shared" si="8"/>
        <v>1.6059001046991438E-2</v>
      </c>
      <c r="AG51" s="32">
        <f t="shared" si="9"/>
        <v>7</v>
      </c>
      <c r="AH51" s="33"/>
      <c r="AI51" s="33"/>
      <c r="AJ51" s="33"/>
      <c r="AK51" s="33"/>
      <c r="AL51" s="33"/>
      <c r="AM51" s="33"/>
      <c r="AN51" s="33"/>
      <c r="AO51" s="34"/>
      <c r="AP51" s="34"/>
      <c r="AQ51" s="34"/>
      <c r="AR51" s="34"/>
      <c r="AS51" s="34"/>
      <c r="AT51" s="34"/>
      <c r="AU51" s="34"/>
    </row>
    <row r="52" spans="1:47" x14ac:dyDescent="0.2">
      <c r="A52" s="25" t="s">
        <v>113</v>
      </c>
      <c r="B52" s="26" t="s">
        <v>18</v>
      </c>
      <c r="C52" s="27" t="s">
        <v>22</v>
      </c>
      <c r="D52" s="28" t="s">
        <v>114</v>
      </c>
      <c r="E52" s="28" t="str">
        <f>VLOOKUP(D52,Sheet2!A$1:B$353,2,FALSE)</f>
        <v>Significant Rural</v>
      </c>
      <c r="F52" s="29">
        <v>22210</v>
      </c>
      <c r="G52" s="29">
        <v>11423</v>
      </c>
      <c r="H52" s="29">
        <v>7333</v>
      </c>
      <c r="I52" s="29">
        <v>5109</v>
      </c>
      <c r="J52" s="29">
        <v>2505</v>
      </c>
      <c r="K52" s="29">
        <v>1029</v>
      </c>
      <c r="L52" s="29">
        <v>347</v>
      </c>
      <c r="M52" s="29">
        <v>29</v>
      </c>
      <c r="N52" s="30">
        <v>49985</v>
      </c>
      <c r="O52" s="31">
        <v>172</v>
      </c>
      <c r="P52" s="66">
        <f t="shared" si="0"/>
        <v>0.37802197802197801</v>
      </c>
      <c r="Q52" s="29">
        <v>112</v>
      </c>
      <c r="R52" s="66">
        <f t="shared" si="1"/>
        <v>0.24615384615384617</v>
      </c>
      <c r="S52" s="29">
        <v>80</v>
      </c>
      <c r="T52" s="66">
        <f t="shared" si="2"/>
        <v>0.17582417582417584</v>
      </c>
      <c r="U52" s="29">
        <v>40</v>
      </c>
      <c r="V52" s="66">
        <f t="shared" si="3"/>
        <v>8.7912087912087919E-2</v>
      </c>
      <c r="W52" s="29">
        <v>32</v>
      </c>
      <c r="X52" s="66">
        <f t="shared" si="4"/>
        <v>7.032967032967033E-2</v>
      </c>
      <c r="Y52" s="29">
        <v>12</v>
      </c>
      <c r="Z52" s="66">
        <f t="shared" si="5"/>
        <v>2.6373626373626374E-2</v>
      </c>
      <c r="AA52" s="29">
        <v>4</v>
      </c>
      <c r="AB52" s="66">
        <f t="shared" si="6"/>
        <v>8.7912087912087912E-3</v>
      </c>
      <c r="AC52" s="29">
        <v>3</v>
      </c>
      <c r="AD52" s="66">
        <f t="shared" si="7"/>
        <v>6.5934065934065934E-3</v>
      </c>
      <c r="AE52" s="30">
        <v>455</v>
      </c>
      <c r="AF52" s="79">
        <f t="shared" si="8"/>
        <v>9.1027308192457735E-3</v>
      </c>
      <c r="AG52" s="32">
        <f t="shared" si="9"/>
        <v>13</v>
      </c>
      <c r="AH52" s="33"/>
      <c r="AI52" s="33"/>
      <c r="AJ52" s="33"/>
      <c r="AK52" s="33"/>
      <c r="AL52" s="33"/>
      <c r="AM52" s="33"/>
      <c r="AN52" s="33"/>
      <c r="AO52" s="34"/>
      <c r="AP52" s="34"/>
      <c r="AQ52" s="34"/>
      <c r="AR52" s="34"/>
      <c r="AS52" s="34"/>
      <c r="AT52" s="34"/>
      <c r="AU52" s="34"/>
    </row>
    <row r="53" spans="1:47" x14ac:dyDescent="0.2">
      <c r="A53" s="25" t="s">
        <v>115</v>
      </c>
      <c r="B53" s="26" t="s">
        <v>18</v>
      </c>
      <c r="C53" s="27" t="s">
        <v>10</v>
      </c>
      <c r="D53" s="28" t="s">
        <v>116</v>
      </c>
      <c r="E53" s="28" t="str">
        <f>VLOOKUP(D53,Sheet2!A$1:B$353,2,FALSE)</f>
        <v>Large Urban</v>
      </c>
      <c r="F53" s="29">
        <v>2591</v>
      </c>
      <c r="G53" s="29">
        <v>6285</v>
      </c>
      <c r="H53" s="29">
        <v>13660</v>
      </c>
      <c r="I53" s="29">
        <v>8420</v>
      </c>
      <c r="J53" s="29">
        <v>4282</v>
      </c>
      <c r="K53" s="29">
        <v>1726</v>
      </c>
      <c r="L53" s="29">
        <v>604</v>
      </c>
      <c r="M53" s="29">
        <v>65</v>
      </c>
      <c r="N53" s="30">
        <v>37633</v>
      </c>
      <c r="O53" s="31">
        <v>5</v>
      </c>
      <c r="P53" s="66">
        <f t="shared" si="0"/>
        <v>0.12820512820512819</v>
      </c>
      <c r="Q53" s="29">
        <v>12</v>
      </c>
      <c r="R53" s="66">
        <f t="shared" si="1"/>
        <v>0.30769230769230771</v>
      </c>
      <c r="S53" s="29">
        <v>7</v>
      </c>
      <c r="T53" s="66">
        <f t="shared" si="2"/>
        <v>0.17948717948717949</v>
      </c>
      <c r="U53" s="29">
        <v>4</v>
      </c>
      <c r="V53" s="66">
        <f t="shared" si="3"/>
        <v>0.10256410256410256</v>
      </c>
      <c r="W53" s="29">
        <v>5</v>
      </c>
      <c r="X53" s="66">
        <f t="shared" si="4"/>
        <v>0.12820512820512819</v>
      </c>
      <c r="Y53" s="29">
        <v>3</v>
      </c>
      <c r="Z53" s="66">
        <f t="shared" si="5"/>
        <v>7.6923076923076927E-2</v>
      </c>
      <c r="AA53" s="29">
        <v>3</v>
      </c>
      <c r="AB53" s="66">
        <f t="shared" si="6"/>
        <v>7.6923076923076927E-2</v>
      </c>
      <c r="AC53" s="29">
        <v>0</v>
      </c>
      <c r="AD53" s="66">
        <f t="shared" si="7"/>
        <v>0</v>
      </c>
      <c r="AE53" s="30">
        <v>39</v>
      </c>
      <c r="AF53" s="79">
        <f t="shared" si="8"/>
        <v>1.0363245024313768E-3</v>
      </c>
      <c r="AG53" s="32">
        <f t="shared" si="9"/>
        <v>38</v>
      </c>
      <c r="AH53" s="33"/>
      <c r="AI53" s="33"/>
      <c r="AJ53" s="33"/>
      <c r="AK53" s="33"/>
      <c r="AL53" s="33"/>
      <c r="AM53" s="33"/>
      <c r="AN53" s="33"/>
      <c r="AO53" s="34"/>
      <c r="AP53" s="34"/>
      <c r="AQ53" s="34"/>
      <c r="AR53" s="34"/>
      <c r="AS53" s="34"/>
      <c r="AT53" s="34"/>
      <c r="AU53" s="34"/>
    </row>
    <row r="54" spans="1:47" x14ac:dyDescent="0.2">
      <c r="A54" s="25" t="s">
        <v>117</v>
      </c>
      <c r="B54" s="26" t="s">
        <v>54</v>
      </c>
      <c r="C54" s="27" t="s">
        <v>10</v>
      </c>
      <c r="D54" s="28" t="s">
        <v>637</v>
      </c>
      <c r="E54" s="28" t="str">
        <f>VLOOKUP(D54,Sheet2!A$1:B$353,2,FALSE)</f>
        <v>Rural 50</v>
      </c>
      <c r="F54" s="29">
        <v>9422</v>
      </c>
      <c r="G54" s="29">
        <v>22431</v>
      </c>
      <c r="H54" s="29">
        <v>31478</v>
      </c>
      <c r="I54" s="29">
        <v>20481</v>
      </c>
      <c r="J54" s="29">
        <v>14240</v>
      </c>
      <c r="K54" s="29">
        <v>7542</v>
      </c>
      <c r="L54" s="29">
        <v>4456</v>
      </c>
      <c r="M54" s="29">
        <v>334</v>
      </c>
      <c r="N54" s="30">
        <v>110384</v>
      </c>
      <c r="O54" s="31">
        <v>69</v>
      </c>
      <c r="P54" s="66">
        <f t="shared" si="0"/>
        <v>0.19060773480662985</v>
      </c>
      <c r="Q54" s="29">
        <v>96</v>
      </c>
      <c r="R54" s="66">
        <f t="shared" si="1"/>
        <v>0.26519337016574585</v>
      </c>
      <c r="S54" s="29">
        <v>77</v>
      </c>
      <c r="T54" s="66">
        <f t="shared" si="2"/>
        <v>0.212707182320442</v>
      </c>
      <c r="U54" s="29">
        <v>52</v>
      </c>
      <c r="V54" s="66">
        <f t="shared" si="3"/>
        <v>0.143646408839779</v>
      </c>
      <c r="W54" s="29">
        <v>26</v>
      </c>
      <c r="X54" s="66">
        <f t="shared" si="4"/>
        <v>7.18232044198895E-2</v>
      </c>
      <c r="Y54" s="29">
        <v>17</v>
      </c>
      <c r="Z54" s="66">
        <f t="shared" si="5"/>
        <v>4.6961325966850827E-2</v>
      </c>
      <c r="AA54" s="29">
        <v>20</v>
      </c>
      <c r="AB54" s="66">
        <f t="shared" si="6"/>
        <v>5.5248618784530384E-2</v>
      </c>
      <c r="AC54" s="29">
        <v>5</v>
      </c>
      <c r="AD54" s="66">
        <f t="shared" si="7"/>
        <v>1.3812154696132596E-2</v>
      </c>
      <c r="AE54" s="30">
        <v>362</v>
      </c>
      <c r="AF54" s="79">
        <f t="shared" si="8"/>
        <v>3.2794607914190463E-3</v>
      </c>
      <c r="AG54" s="32">
        <f t="shared" si="9"/>
        <v>42</v>
      </c>
      <c r="AH54" s="33"/>
      <c r="AI54" s="33"/>
      <c r="AJ54" s="33"/>
      <c r="AK54" s="33"/>
      <c r="AL54" s="33"/>
      <c r="AM54" s="33"/>
      <c r="AN54" s="33"/>
      <c r="AO54" s="34"/>
      <c r="AP54" s="34"/>
      <c r="AQ54" s="34"/>
      <c r="AR54" s="34"/>
      <c r="AS54" s="34"/>
      <c r="AT54" s="34"/>
      <c r="AU54" s="34"/>
    </row>
    <row r="55" spans="1:47" x14ac:dyDescent="0.2">
      <c r="A55" s="25" t="s">
        <v>118</v>
      </c>
      <c r="B55" s="26" t="s">
        <v>18</v>
      </c>
      <c r="C55" s="27" t="s">
        <v>25</v>
      </c>
      <c r="D55" s="28" t="s">
        <v>119</v>
      </c>
      <c r="E55" s="28" t="str">
        <f>VLOOKUP(D55,Sheet2!A$1:B$353,2,FALSE)</f>
        <v>Other Urban</v>
      </c>
      <c r="F55" s="29">
        <v>12067</v>
      </c>
      <c r="G55" s="29">
        <v>19669</v>
      </c>
      <c r="H55" s="29">
        <v>17490</v>
      </c>
      <c r="I55" s="29">
        <v>9620</v>
      </c>
      <c r="J55" s="29">
        <v>5969</v>
      </c>
      <c r="K55" s="29">
        <v>2868</v>
      </c>
      <c r="L55" s="29">
        <v>1827</v>
      </c>
      <c r="M55" s="29">
        <v>201</v>
      </c>
      <c r="N55" s="30">
        <v>69711</v>
      </c>
      <c r="O55" s="31">
        <v>192</v>
      </c>
      <c r="P55" s="66">
        <f t="shared" si="0"/>
        <v>0.3194675540765391</v>
      </c>
      <c r="Q55" s="29">
        <v>202</v>
      </c>
      <c r="R55" s="66">
        <f t="shared" si="1"/>
        <v>0.33610648918469216</v>
      </c>
      <c r="S55" s="29">
        <v>94</v>
      </c>
      <c r="T55" s="66">
        <f t="shared" si="2"/>
        <v>0.15640599001663893</v>
      </c>
      <c r="U55" s="29">
        <v>54</v>
      </c>
      <c r="V55" s="66">
        <f t="shared" si="3"/>
        <v>8.9850249584026626E-2</v>
      </c>
      <c r="W55" s="29">
        <v>27</v>
      </c>
      <c r="X55" s="66">
        <f t="shared" si="4"/>
        <v>4.4925124792013313E-2</v>
      </c>
      <c r="Y55" s="29">
        <v>14</v>
      </c>
      <c r="Z55" s="66">
        <f t="shared" si="5"/>
        <v>2.329450915141431E-2</v>
      </c>
      <c r="AA55" s="29">
        <v>13</v>
      </c>
      <c r="AB55" s="66">
        <f t="shared" si="6"/>
        <v>2.1630615640599003E-2</v>
      </c>
      <c r="AC55" s="29">
        <v>5</v>
      </c>
      <c r="AD55" s="66">
        <f t="shared" si="7"/>
        <v>8.3194675540765387E-3</v>
      </c>
      <c r="AE55" s="30">
        <v>601</v>
      </c>
      <c r="AF55" s="79">
        <f t="shared" si="8"/>
        <v>8.6213079714822626E-3</v>
      </c>
      <c r="AG55" s="32">
        <f t="shared" si="9"/>
        <v>16</v>
      </c>
      <c r="AH55" s="33"/>
      <c r="AI55" s="33"/>
      <c r="AJ55" s="33"/>
      <c r="AK55" s="33"/>
      <c r="AL55" s="33"/>
      <c r="AM55" s="33"/>
      <c r="AN55" s="33"/>
      <c r="AO55" s="34"/>
      <c r="AP55" s="34"/>
      <c r="AQ55" s="34"/>
      <c r="AR55" s="34"/>
      <c r="AS55" s="34"/>
      <c r="AT55" s="34"/>
      <c r="AU55" s="34"/>
    </row>
    <row r="56" spans="1:47" x14ac:dyDescent="0.2">
      <c r="A56" s="25" t="s">
        <v>120</v>
      </c>
      <c r="B56" s="26" t="s">
        <v>18</v>
      </c>
      <c r="C56" s="27" t="s">
        <v>10</v>
      </c>
      <c r="D56" s="28" t="s">
        <v>121</v>
      </c>
      <c r="E56" s="28" t="str">
        <f>VLOOKUP(D56,Sheet2!A$1:B$353,2,FALSE)</f>
        <v>Other Urban</v>
      </c>
      <c r="F56" s="29">
        <v>4439</v>
      </c>
      <c r="G56" s="29">
        <v>9847</v>
      </c>
      <c r="H56" s="29">
        <v>22006</v>
      </c>
      <c r="I56" s="29">
        <v>16055</v>
      </c>
      <c r="J56" s="29">
        <v>9943</v>
      </c>
      <c r="K56" s="29">
        <v>5325</v>
      </c>
      <c r="L56" s="29">
        <v>3644</v>
      </c>
      <c r="M56" s="29">
        <v>352</v>
      </c>
      <c r="N56" s="30">
        <v>71611</v>
      </c>
      <c r="O56" s="31">
        <v>24</v>
      </c>
      <c r="P56" s="66">
        <f t="shared" si="0"/>
        <v>9.0225563909774431E-2</v>
      </c>
      <c r="Q56" s="29">
        <v>68</v>
      </c>
      <c r="R56" s="66">
        <f t="shared" si="1"/>
        <v>0.25563909774436089</v>
      </c>
      <c r="S56" s="29">
        <v>53</v>
      </c>
      <c r="T56" s="66">
        <f t="shared" si="2"/>
        <v>0.19924812030075187</v>
      </c>
      <c r="U56" s="29">
        <v>58</v>
      </c>
      <c r="V56" s="66">
        <f t="shared" si="3"/>
        <v>0.21804511278195488</v>
      </c>
      <c r="W56" s="29">
        <v>27</v>
      </c>
      <c r="X56" s="66">
        <f t="shared" si="4"/>
        <v>0.10150375939849623</v>
      </c>
      <c r="Y56" s="29">
        <v>17</v>
      </c>
      <c r="Z56" s="66">
        <f t="shared" si="5"/>
        <v>6.3909774436090222E-2</v>
      </c>
      <c r="AA56" s="29">
        <v>15</v>
      </c>
      <c r="AB56" s="66">
        <f t="shared" si="6"/>
        <v>5.6390977443609019E-2</v>
      </c>
      <c r="AC56" s="29">
        <v>4</v>
      </c>
      <c r="AD56" s="66">
        <f t="shared" si="7"/>
        <v>1.5037593984962405E-2</v>
      </c>
      <c r="AE56" s="30">
        <v>266</v>
      </c>
      <c r="AF56" s="79">
        <f t="shared" si="8"/>
        <v>3.7145131334571503E-3</v>
      </c>
      <c r="AG56" s="32">
        <f t="shared" si="9"/>
        <v>36</v>
      </c>
      <c r="AH56" s="33"/>
      <c r="AI56" s="33"/>
      <c r="AJ56" s="33"/>
      <c r="AK56" s="33"/>
      <c r="AL56" s="33"/>
      <c r="AM56" s="33"/>
      <c r="AN56" s="33"/>
      <c r="AO56" s="34"/>
      <c r="AP56" s="34"/>
      <c r="AQ56" s="34"/>
      <c r="AR56" s="34"/>
      <c r="AS56" s="34"/>
      <c r="AT56" s="34"/>
      <c r="AU56" s="34"/>
    </row>
    <row r="57" spans="1:47" x14ac:dyDescent="0.2">
      <c r="A57" s="25" t="s">
        <v>122</v>
      </c>
      <c r="B57" s="26" t="s">
        <v>18</v>
      </c>
      <c r="C57" s="27" t="s">
        <v>55</v>
      </c>
      <c r="D57" s="28" t="s">
        <v>123</v>
      </c>
      <c r="E57" s="28" t="str">
        <f>VLOOKUP(D57,Sheet2!A$1:B$353,2,FALSE)</f>
        <v>Other Urban</v>
      </c>
      <c r="F57" s="29">
        <v>9238</v>
      </c>
      <c r="G57" s="29">
        <v>12760</v>
      </c>
      <c r="H57" s="29">
        <v>13517</v>
      </c>
      <c r="I57" s="29">
        <v>8669</v>
      </c>
      <c r="J57" s="29">
        <v>4610</v>
      </c>
      <c r="K57" s="29">
        <v>2490</v>
      </c>
      <c r="L57" s="29">
        <v>1931</v>
      </c>
      <c r="M57" s="29">
        <v>87</v>
      </c>
      <c r="N57" s="30">
        <v>53302</v>
      </c>
      <c r="O57" s="31">
        <v>199</v>
      </c>
      <c r="P57" s="66">
        <f t="shared" si="0"/>
        <v>0.24968632371392724</v>
      </c>
      <c r="Q57" s="29">
        <v>212</v>
      </c>
      <c r="R57" s="66">
        <f t="shared" si="1"/>
        <v>0.26599749058971139</v>
      </c>
      <c r="S57" s="29">
        <v>160</v>
      </c>
      <c r="T57" s="66">
        <f t="shared" si="2"/>
        <v>0.20075282308657466</v>
      </c>
      <c r="U57" s="29">
        <v>98</v>
      </c>
      <c r="V57" s="66">
        <f t="shared" si="3"/>
        <v>0.12296110414052698</v>
      </c>
      <c r="W57" s="29">
        <v>65</v>
      </c>
      <c r="X57" s="66">
        <f t="shared" si="4"/>
        <v>8.1555834378920958E-2</v>
      </c>
      <c r="Y57" s="29">
        <v>32</v>
      </c>
      <c r="Z57" s="66">
        <f t="shared" si="5"/>
        <v>4.0150564617314928E-2</v>
      </c>
      <c r="AA57" s="29">
        <v>28</v>
      </c>
      <c r="AB57" s="66">
        <f t="shared" si="6"/>
        <v>3.5131744040150563E-2</v>
      </c>
      <c r="AC57" s="29">
        <v>3</v>
      </c>
      <c r="AD57" s="66">
        <f t="shared" si="7"/>
        <v>3.7641154328732747E-3</v>
      </c>
      <c r="AE57" s="30">
        <v>797</v>
      </c>
      <c r="AF57" s="79">
        <f t="shared" si="8"/>
        <v>1.4952534614085775E-2</v>
      </c>
      <c r="AG57" s="32">
        <f t="shared" si="9"/>
        <v>8</v>
      </c>
      <c r="AH57" s="33"/>
      <c r="AI57" s="33"/>
      <c r="AJ57" s="33"/>
      <c r="AK57" s="33"/>
      <c r="AL57" s="33"/>
      <c r="AM57" s="33"/>
      <c r="AN57" s="33"/>
      <c r="AO57" s="34"/>
      <c r="AP57" s="34"/>
      <c r="AQ57" s="34"/>
      <c r="AR57" s="34"/>
      <c r="AS57" s="34"/>
      <c r="AT57" s="34"/>
      <c r="AU57" s="34"/>
    </row>
    <row r="58" spans="1:47" x14ac:dyDescent="0.2">
      <c r="A58" s="25" t="s">
        <v>124</v>
      </c>
      <c r="B58" s="26" t="s">
        <v>18</v>
      </c>
      <c r="C58" s="27" t="s">
        <v>19</v>
      </c>
      <c r="D58" s="28" t="s">
        <v>125</v>
      </c>
      <c r="E58" s="28" t="str">
        <f>VLOOKUP(D58,Sheet2!A$1:B$353,2,FALSE)</f>
        <v>Significant Rural</v>
      </c>
      <c r="F58" s="29">
        <v>5247</v>
      </c>
      <c r="G58" s="29">
        <v>14881</v>
      </c>
      <c r="H58" s="29">
        <v>16193</v>
      </c>
      <c r="I58" s="29">
        <v>10223</v>
      </c>
      <c r="J58" s="29">
        <v>7140</v>
      </c>
      <c r="K58" s="29">
        <v>3228</v>
      </c>
      <c r="L58" s="29">
        <v>2308</v>
      </c>
      <c r="M58" s="29">
        <v>230</v>
      </c>
      <c r="N58" s="30">
        <v>59450</v>
      </c>
      <c r="O58" s="31">
        <v>21</v>
      </c>
      <c r="P58" s="66">
        <f t="shared" si="0"/>
        <v>7.0469798657718116E-2</v>
      </c>
      <c r="Q58" s="29">
        <v>45</v>
      </c>
      <c r="R58" s="66">
        <f t="shared" si="1"/>
        <v>0.15100671140939598</v>
      </c>
      <c r="S58" s="29">
        <v>35</v>
      </c>
      <c r="T58" s="66">
        <f t="shared" si="2"/>
        <v>0.1174496644295302</v>
      </c>
      <c r="U58" s="29">
        <v>54</v>
      </c>
      <c r="V58" s="66">
        <f t="shared" si="3"/>
        <v>0.18120805369127516</v>
      </c>
      <c r="W58" s="29">
        <v>40</v>
      </c>
      <c r="X58" s="66">
        <f t="shared" si="4"/>
        <v>0.13422818791946309</v>
      </c>
      <c r="Y58" s="29">
        <v>37</v>
      </c>
      <c r="Z58" s="66">
        <f t="shared" si="5"/>
        <v>0.12416107382550336</v>
      </c>
      <c r="AA58" s="29">
        <v>50</v>
      </c>
      <c r="AB58" s="66">
        <f t="shared" si="6"/>
        <v>0.16778523489932887</v>
      </c>
      <c r="AC58" s="29">
        <v>16</v>
      </c>
      <c r="AD58" s="66">
        <f t="shared" si="7"/>
        <v>5.3691275167785234E-2</v>
      </c>
      <c r="AE58" s="30">
        <v>298</v>
      </c>
      <c r="AF58" s="79">
        <f t="shared" si="8"/>
        <v>5.0126156433978131E-3</v>
      </c>
      <c r="AG58" s="32">
        <f t="shared" si="9"/>
        <v>31</v>
      </c>
      <c r="AH58" s="33"/>
      <c r="AI58" s="33"/>
      <c r="AJ58" s="33"/>
      <c r="AK58" s="33"/>
      <c r="AL58" s="33"/>
      <c r="AM58" s="33"/>
      <c r="AN58" s="33"/>
      <c r="AO58" s="34"/>
      <c r="AP58" s="34"/>
      <c r="AQ58" s="34"/>
      <c r="AR58" s="34"/>
      <c r="AS58" s="34"/>
      <c r="AT58" s="34"/>
      <c r="AU58" s="34"/>
    </row>
    <row r="59" spans="1:47" x14ac:dyDescent="0.2">
      <c r="A59" s="25" t="s">
        <v>126</v>
      </c>
      <c r="B59" s="26" t="s">
        <v>54</v>
      </c>
      <c r="C59" s="27" t="s">
        <v>22</v>
      </c>
      <c r="D59" s="28" t="s">
        <v>638</v>
      </c>
      <c r="E59" s="28" t="str">
        <f>VLOOKUP(D59,Sheet2!A$1:B$353,2,FALSE)</f>
        <v>Rural 50</v>
      </c>
      <c r="F59" s="29">
        <v>29418</v>
      </c>
      <c r="G59" s="29">
        <v>34497</v>
      </c>
      <c r="H59" s="29">
        <v>32737</v>
      </c>
      <c r="I59" s="29">
        <v>24392</v>
      </c>
      <c r="J59" s="29">
        <v>18835</v>
      </c>
      <c r="K59" s="29">
        <v>12884</v>
      </c>
      <c r="L59" s="29">
        <v>11831</v>
      </c>
      <c r="M59" s="29">
        <v>1755</v>
      </c>
      <c r="N59" s="30">
        <v>166349</v>
      </c>
      <c r="O59" s="31">
        <v>188</v>
      </c>
      <c r="P59" s="66">
        <f t="shared" si="0"/>
        <v>0.20236813778256191</v>
      </c>
      <c r="Q59" s="29">
        <v>194</v>
      </c>
      <c r="R59" s="66">
        <f t="shared" si="1"/>
        <v>0.20882669537136705</v>
      </c>
      <c r="S59" s="29">
        <v>175</v>
      </c>
      <c r="T59" s="66">
        <f t="shared" si="2"/>
        <v>0.18837459634015069</v>
      </c>
      <c r="U59" s="29">
        <v>147</v>
      </c>
      <c r="V59" s="66">
        <f t="shared" si="3"/>
        <v>0.15823466092572658</v>
      </c>
      <c r="W59" s="29">
        <v>83</v>
      </c>
      <c r="X59" s="66">
        <f t="shared" si="4"/>
        <v>8.9343379978471471E-2</v>
      </c>
      <c r="Y59" s="29">
        <v>60</v>
      </c>
      <c r="Z59" s="66">
        <f t="shared" si="5"/>
        <v>6.4585575888051666E-2</v>
      </c>
      <c r="AA59" s="29">
        <v>65</v>
      </c>
      <c r="AB59" s="66">
        <f t="shared" si="6"/>
        <v>6.9967707212055974E-2</v>
      </c>
      <c r="AC59" s="29">
        <v>17</v>
      </c>
      <c r="AD59" s="66">
        <f t="shared" si="7"/>
        <v>1.829924650161464E-2</v>
      </c>
      <c r="AE59" s="30">
        <v>929</v>
      </c>
      <c r="AF59" s="79">
        <f t="shared" si="8"/>
        <v>5.5846443320969772E-3</v>
      </c>
      <c r="AG59" s="32">
        <f t="shared" si="9"/>
        <v>34</v>
      </c>
      <c r="AH59" s="33"/>
      <c r="AI59" s="33"/>
      <c r="AJ59" s="33"/>
      <c r="AK59" s="33"/>
      <c r="AL59" s="33"/>
      <c r="AM59" s="33"/>
      <c r="AN59" s="33"/>
      <c r="AO59" s="34"/>
      <c r="AP59" s="34"/>
      <c r="AQ59" s="34"/>
      <c r="AR59" s="34"/>
      <c r="AS59" s="34"/>
      <c r="AT59" s="34"/>
      <c r="AU59" s="34"/>
    </row>
    <row r="60" spans="1:47" x14ac:dyDescent="0.2">
      <c r="A60" s="25" t="s">
        <v>127</v>
      </c>
      <c r="B60" s="26" t="s">
        <v>54</v>
      </c>
      <c r="C60" s="27" t="s">
        <v>22</v>
      </c>
      <c r="D60" s="28" t="s">
        <v>639</v>
      </c>
      <c r="E60" s="28" t="str">
        <f>VLOOKUP(D60,Sheet2!A$1:B$353,2,FALSE)</f>
        <v>Significant Rural</v>
      </c>
      <c r="F60" s="29">
        <v>32423</v>
      </c>
      <c r="G60" s="29">
        <v>35185</v>
      </c>
      <c r="H60" s="29">
        <v>29269</v>
      </c>
      <c r="I60" s="29">
        <v>19725</v>
      </c>
      <c r="J60" s="29">
        <v>15102</v>
      </c>
      <c r="K60" s="29">
        <v>8884</v>
      </c>
      <c r="L60" s="29">
        <v>7169</v>
      </c>
      <c r="M60" s="29">
        <v>554</v>
      </c>
      <c r="N60" s="30">
        <v>148311</v>
      </c>
      <c r="O60" s="31">
        <v>156</v>
      </c>
      <c r="P60" s="66">
        <f t="shared" si="0"/>
        <v>0.16720257234726688</v>
      </c>
      <c r="Q60" s="29">
        <v>214</v>
      </c>
      <c r="R60" s="66">
        <f t="shared" si="1"/>
        <v>0.22936763129689175</v>
      </c>
      <c r="S60" s="29">
        <v>209</v>
      </c>
      <c r="T60" s="66">
        <f t="shared" si="2"/>
        <v>0.22400857449088959</v>
      </c>
      <c r="U60" s="29">
        <v>146</v>
      </c>
      <c r="V60" s="66">
        <f t="shared" si="3"/>
        <v>0.15648445873526259</v>
      </c>
      <c r="W60" s="29">
        <v>106</v>
      </c>
      <c r="X60" s="66">
        <f t="shared" si="4"/>
        <v>0.11361200428724544</v>
      </c>
      <c r="Y60" s="29">
        <v>52</v>
      </c>
      <c r="Z60" s="66">
        <f t="shared" si="5"/>
        <v>5.5734190782422297E-2</v>
      </c>
      <c r="AA60" s="29">
        <v>44</v>
      </c>
      <c r="AB60" s="66">
        <f t="shared" si="6"/>
        <v>4.7159699892818867E-2</v>
      </c>
      <c r="AC60" s="29">
        <v>6</v>
      </c>
      <c r="AD60" s="66">
        <f t="shared" si="7"/>
        <v>6.4308681672025723E-3</v>
      </c>
      <c r="AE60" s="30">
        <v>933</v>
      </c>
      <c r="AF60" s="79">
        <f t="shared" si="8"/>
        <v>6.2908347998462686E-3</v>
      </c>
      <c r="AG60" s="32">
        <f t="shared" si="9"/>
        <v>24</v>
      </c>
      <c r="AH60" s="33"/>
      <c r="AI60" s="33"/>
      <c r="AJ60" s="33"/>
      <c r="AK60" s="33"/>
      <c r="AL60" s="33"/>
      <c r="AM60" s="33"/>
      <c r="AN60" s="33"/>
      <c r="AO60" s="34"/>
      <c r="AP60" s="34"/>
      <c r="AQ60" s="34"/>
      <c r="AR60" s="34"/>
      <c r="AS60" s="34"/>
      <c r="AT60" s="34"/>
      <c r="AU60" s="34"/>
    </row>
    <row r="61" spans="1:47" x14ac:dyDescent="0.2">
      <c r="A61" s="25" t="s">
        <v>128</v>
      </c>
      <c r="B61" s="26" t="s">
        <v>18</v>
      </c>
      <c r="C61" s="27" t="s">
        <v>25</v>
      </c>
      <c r="D61" s="28" t="s">
        <v>129</v>
      </c>
      <c r="E61" s="28" t="str">
        <f>VLOOKUP(D61,Sheet2!A$1:B$353,2,FALSE)</f>
        <v>Other Urban</v>
      </c>
      <c r="F61" s="29">
        <v>26464</v>
      </c>
      <c r="G61" s="29">
        <v>9953</v>
      </c>
      <c r="H61" s="29">
        <v>6062</v>
      </c>
      <c r="I61" s="29">
        <v>3630</v>
      </c>
      <c r="J61" s="29">
        <v>1721</v>
      </c>
      <c r="K61" s="29">
        <v>506</v>
      </c>
      <c r="L61" s="29">
        <v>205</v>
      </c>
      <c r="M61" s="29">
        <v>22</v>
      </c>
      <c r="N61" s="30">
        <v>48563</v>
      </c>
      <c r="O61" s="31">
        <v>126</v>
      </c>
      <c r="P61" s="66">
        <f t="shared" si="0"/>
        <v>0.49027237354085601</v>
      </c>
      <c r="Q61" s="29">
        <v>67</v>
      </c>
      <c r="R61" s="66">
        <f t="shared" si="1"/>
        <v>0.26070038910505838</v>
      </c>
      <c r="S61" s="29">
        <v>45</v>
      </c>
      <c r="T61" s="66">
        <f t="shared" si="2"/>
        <v>0.17509727626459143</v>
      </c>
      <c r="U61" s="29">
        <v>9</v>
      </c>
      <c r="V61" s="66">
        <f t="shared" si="3"/>
        <v>3.5019455252918288E-2</v>
      </c>
      <c r="W61" s="29">
        <v>6</v>
      </c>
      <c r="X61" s="66">
        <f t="shared" si="4"/>
        <v>2.3346303501945526E-2</v>
      </c>
      <c r="Y61" s="29">
        <v>1</v>
      </c>
      <c r="Z61" s="66">
        <f t="shared" si="5"/>
        <v>3.8910505836575876E-3</v>
      </c>
      <c r="AA61" s="29">
        <v>3</v>
      </c>
      <c r="AB61" s="66">
        <f t="shared" si="6"/>
        <v>1.1673151750972763E-2</v>
      </c>
      <c r="AC61" s="29">
        <v>0</v>
      </c>
      <c r="AD61" s="66">
        <f t="shared" si="7"/>
        <v>0</v>
      </c>
      <c r="AE61" s="30">
        <v>257</v>
      </c>
      <c r="AF61" s="79">
        <f t="shared" si="8"/>
        <v>5.2920948046866955E-3</v>
      </c>
      <c r="AG61" s="32">
        <f t="shared" si="9"/>
        <v>30</v>
      </c>
      <c r="AH61" s="33"/>
      <c r="AI61" s="33"/>
      <c r="AJ61" s="33"/>
      <c r="AK61" s="33"/>
      <c r="AL61" s="33"/>
      <c r="AM61" s="33"/>
      <c r="AN61" s="33"/>
      <c r="AO61" s="34"/>
      <c r="AP61" s="34"/>
      <c r="AQ61" s="34"/>
      <c r="AR61" s="34"/>
      <c r="AS61" s="34"/>
      <c r="AT61" s="34"/>
      <c r="AU61" s="34"/>
    </row>
    <row r="62" spans="1:47" x14ac:dyDescent="0.2">
      <c r="A62" s="25" t="s">
        <v>130</v>
      </c>
      <c r="B62" s="26" t="s">
        <v>18</v>
      </c>
      <c r="C62" s="27" t="s">
        <v>19</v>
      </c>
      <c r="D62" s="28" t="s">
        <v>131</v>
      </c>
      <c r="E62" s="28" t="str">
        <f>VLOOKUP(D62,Sheet2!A$1:B$353,2,FALSE)</f>
        <v>Rural 80</v>
      </c>
      <c r="F62" s="29">
        <v>3146</v>
      </c>
      <c r="G62" s="29">
        <v>5619</v>
      </c>
      <c r="H62" s="29">
        <v>13636</v>
      </c>
      <c r="I62" s="29">
        <v>11422</v>
      </c>
      <c r="J62" s="29">
        <v>8290</v>
      </c>
      <c r="K62" s="29">
        <v>5676</v>
      </c>
      <c r="L62" s="29">
        <v>5613</v>
      </c>
      <c r="M62" s="29">
        <v>1181</v>
      </c>
      <c r="N62" s="30">
        <v>54583</v>
      </c>
      <c r="O62" s="31">
        <v>697</v>
      </c>
      <c r="P62" s="66">
        <f t="shared" si="0"/>
        <v>0.24176205341657994</v>
      </c>
      <c r="Q62" s="29">
        <v>165</v>
      </c>
      <c r="R62" s="66">
        <f t="shared" si="1"/>
        <v>5.7232049947970862E-2</v>
      </c>
      <c r="S62" s="29">
        <v>372</v>
      </c>
      <c r="T62" s="66">
        <f t="shared" si="2"/>
        <v>0.12903225806451613</v>
      </c>
      <c r="U62" s="29">
        <v>390</v>
      </c>
      <c r="V62" s="66">
        <f t="shared" si="3"/>
        <v>0.13527575442247658</v>
      </c>
      <c r="W62" s="29">
        <v>388</v>
      </c>
      <c r="X62" s="66">
        <f t="shared" si="4"/>
        <v>0.13458203260492543</v>
      </c>
      <c r="Y62" s="29">
        <v>311</v>
      </c>
      <c r="Z62" s="66">
        <f t="shared" si="5"/>
        <v>0.10787374262920568</v>
      </c>
      <c r="AA62" s="29">
        <v>394</v>
      </c>
      <c r="AB62" s="66">
        <f t="shared" si="6"/>
        <v>0.1366631980575789</v>
      </c>
      <c r="AC62" s="29">
        <v>166</v>
      </c>
      <c r="AD62" s="66">
        <f t="shared" si="7"/>
        <v>5.7578910856746442E-2</v>
      </c>
      <c r="AE62" s="30">
        <v>2883</v>
      </c>
      <c r="AF62" s="79">
        <f t="shared" si="8"/>
        <v>5.2818643167286516E-2</v>
      </c>
      <c r="AG62" s="32">
        <f t="shared" si="9"/>
        <v>11</v>
      </c>
      <c r="AH62" s="33"/>
      <c r="AI62" s="33"/>
      <c r="AJ62" s="33"/>
      <c r="AK62" s="33"/>
      <c r="AL62" s="33"/>
      <c r="AM62" s="33"/>
      <c r="AN62" s="33"/>
      <c r="AO62" s="34"/>
      <c r="AP62" s="34"/>
      <c r="AQ62" s="34"/>
      <c r="AR62" s="34"/>
      <c r="AS62" s="34"/>
      <c r="AT62" s="34"/>
      <c r="AU62" s="34"/>
    </row>
    <row r="63" spans="1:47" x14ac:dyDescent="0.2">
      <c r="A63" s="25" t="s">
        <v>132</v>
      </c>
      <c r="B63" s="26" t="s">
        <v>18</v>
      </c>
      <c r="C63" s="27" t="s">
        <v>19</v>
      </c>
      <c r="D63" s="28" t="s">
        <v>133</v>
      </c>
      <c r="E63" s="28" t="str">
        <f>VLOOKUP(D63,Sheet2!A$1:B$353,2,FALSE)</f>
        <v>Significant Rural</v>
      </c>
      <c r="F63" s="29">
        <v>686</v>
      </c>
      <c r="G63" s="29">
        <v>1966</v>
      </c>
      <c r="H63" s="29">
        <v>5398</v>
      </c>
      <c r="I63" s="29">
        <v>6641</v>
      </c>
      <c r="J63" s="29">
        <v>6592</v>
      </c>
      <c r="K63" s="29">
        <v>6573</v>
      </c>
      <c r="L63" s="29">
        <v>8859</v>
      </c>
      <c r="M63" s="29">
        <v>1830</v>
      </c>
      <c r="N63" s="30">
        <v>38545</v>
      </c>
      <c r="O63" s="31">
        <v>65</v>
      </c>
      <c r="P63" s="66">
        <f t="shared" si="0"/>
        <v>0.23214285714285715</v>
      </c>
      <c r="Q63" s="29">
        <v>15</v>
      </c>
      <c r="R63" s="66">
        <f t="shared" si="1"/>
        <v>5.3571428571428568E-2</v>
      </c>
      <c r="S63" s="29">
        <v>40</v>
      </c>
      <c r="T63" s="66">
        <f t="shared" si="2"/>
        <v>0.14285714285714285</v>
      </c>
      <c r="U63" s="29">
        <v>35</v>
      </c>
      <c r="V63" s="66">
        <f t="shared" si="3"/>
        <v>0.125</v>
      </c>
      <c r="W63" s="29">
        <v>35</v>
      </c>
      <c r="X63" s="66">
        <f t="shared" si="4"/>
        <v>0.125</v>
      </c>
      <c r="Y63" s="29">
        <v>37</v>
      </c>
      <c r="Z63" s="66">
        <f t="shared" si="5"/>
        <v>0.13214285714285715</v>
      </c>
      <c r="AA63" s="29">
        <v>33</v>
      </c>
      <c r="AB63" s="66">
        <f t="shared" si="6"/>
        <v>0.11785714285714285</v>
      </c>
      <c r="AC63" s="29">
        <v>20</v>
      </c>
      <c r="AD63" s="66">
        <f t="shared" si="7"/>
        <v>7.1428571428571425E-2</v>
      </c>
      <c r="AE63" s="30">
        <v>280</v>
      </c>
      <c r="AF63" s="79">
        <f t="shared" si="8"/>
        <v>7.264236606563757E-3</v>
      </c>
      <c r="AG63" s="32">
        <f t="shared" si="9"/>
        <v>19</v>
      </c>
      <c r="AH63" s="33"/>
      <c r="AI63" s="33"/>
      <c r="AJ63" s="33"/>
      <c r="AK63" s="33"/>
      <c r="AL63" s="33"/>
      <c r="AM63" s="33"/>
      <c r="AN63" s="33"/>
      <c r="AO63" s="34"/>
      <c r="AP63" s="34"/>
      <c r="AQ63" s="34"/>
      <c r="AR63" s="34"/>
      <c r="AS63" s="34"/>
      <c r="AT63" s="34"/>
      <c r="AU63" s="34"/>
    </row>
    <row r="64" spans="1:47" x14ac:dyDescent="0.2">
      <c r="A64" s="25" t="s">
        <v>134</v>
      </c>
      <c r="B64" s="26" t="s">
        <v>18</v>
      </c>
      <c r="C64" s="27" t="s">
        <v>22</v>
      </c>
      <c r="D64" s="28" t="s">
        <v>135</v>
      </c>
      <c r="E64" s="28" t="str">
        <f>VLOOKUP(D64,Sheet2!A$1:B$353,2,FALSE)</f>
        <v>Significant Rural</v>
      </c>
      <c r="F64" s="29">
        <v>14464</v>
      </c>
      <c r="G64" s="29">
        <v>10545</v>
      </c>
      <c r="H64" s="29">
        <v>8921</v>
      </c>
      <c r="I64" s="29">
        <v>6195</v>
      </c>
      <c r="J64" s="29">
        <v>4345</v>
      </c>
      <c r="K64" s="29">
        <v>1809</v>
      </c>
      <c r="L64" s="29">
        <v>798</v>
      </c>
      <c r="M64" s="29">
        <v>63</v>
      </c>
      <c r="N64" s="30">
        <v>47140</v>
      </c>
      <c r="O64" s="31">
        <v>15</v>
      </c>
      <c r="P64" s="66">
        <f t="shared" si="0"/>
        <v>0.19480519480519481</v>
      </c>
      <c r="Q64" s="29">
        <v>23</v>
      </c>
      <c r="R64" s="66">
        <f t="shared" si="1"/>
        <v>0.29870129870129869</v>
      </c>
      <c r="S64" s="29">
        <v>11</v>
      </c>
      <c r="T64" s="66">
        <f t="shared" si="2"/>
        <v>0.14285714285714285</v>
      </c>
      <c r="U64" s="29">
        <v>10</v>
      </c>
      <c r="V64" s="66">
        <f t="shared" si="3"/>
        <v>0.12987012987012986</v>
      </c>
      <c r="W64" s="29">
        <v>9</v>
      </c>
      <c r="X64" s="66">
        <f t="shared" si="4"/>
        <v>0.11688311688311688</v>
      </c>
      <c r="Y64" s="29">
        <v>7</v>
      </c>
      <c r="Z64" s="66">
        <f t="shared" si="5"/>
        <v>9.0909090909090912E-2</v>
      </c>
      <c r="AA64" s="29">
        <v>0</v>
      </c>
      <c r="AB64" s="66">
        <f t="shared" si="6"/>
        <v>0</v>
      </c>
      <c r="AC64" s="29">
        <v>2</v>
      </c>
      <c r="AD64" s="66">
        <f t="shared" si="7"/>
        <v>2.5974025974025976E-2</v>
      </c>
      <c r="AE64" s="30">
        <v>77</v>
      </c>
      <c r="AF64" s="79">
        <f t="shared" si="8"/>
        <v>1.6334323292320747E-3</v>
      </c>
      <c r="AG64" s="32">
        <f t="shared" si="9"/>
        <v>54</v>
      </c>
      <c r="AH64" s="33"/>
      <c r="AI64" s="33"/>
      <c r="AJ64" s="33"/>
      <c r="AK64" s="33"/>
      <c r="AL64" s="33"/>
      <c r="AM64" s="33"/>
      <c r="AN64" s="33"/>
      <c r="AO64" s="34"/>
      <c r="AP64" s="34"/>
      <c r="AQ64" s="34"/>
      <c r="AR64" s="34"/>
      <c r="AS64" s="34"/>
      <c r="AT64" s="34"/>
      <c r="AU64" s="34"/>
    </row>
    <row r="65" spans="1:47" x14ac:dyDescent="0.2">
      <c r="A65" s="25" t="s">
        <v>136</v>
      </c>
      <c r="B65" s="26" t="s">
        <v>18</v>
      </c>
      <c r="C65" s="27" t="s">
        <v>55</v>
      </c>
      <c r="D65" s="28" t="s">
        <v>137</v>
      </c>
      <c r="E65" s="28" t="str">
        <f>VLOOKUP(D65,Sheet2!A$1:B$353,2,FALSE)</f>
        <v>Large Urban</v>
      </c>
      <c r="F65" s="29">
        <v>1707</v>
      </c>
      <c r="G65" s="29">
        <v>2243</v>
      </c>
      <c r="H65" s="29">
        <v>5982</v>
      </c>
      <c r="I65" s="29">
        <v>6129</v>
      </c>
      <c r="J65" s="29">
        <v>4989</v>
      </c>
      <c r="K65" s="29">
        <v>1491</v>
      </c>
      <c r="L65" s="29">
        <v>742</v>
      </c>
      <c r="M65" s="29">
        <v>38</v>
      </c>
      <c r="N65" s="30">
        <v>23321</v>
      </c>
      <c r="O65" s="31">
        <v>99</v>
      </c>
      <c r="P65" s="66">
        <f t="shared" si="0"/>
        <v>0.11771700356718193</v>
      </c>
      <c r="Q65" s="29">
        <v>34</v>
      </c>
      <c r="R65" s="66">
        <f t="shared" si="1"/>
        <v>4.042806183115339E-2</v>
      </c>
      <c r="S65" s="29">
        <v>154</v>
      </c>
      <c r="T65" s="66">
        <f t="shared" si="2"/>
        <v>0.18311533888228299</v>
      </c>
      <c r="U65" s="29">
        <v>239</v>
      </c>
      <c r="V65" s="66">
        <f t="shared" si="3"/>
        <v>0.28418549346016647</v>
      </c>
      <c r="W65" s="29">
        <v>155</v>
      </c>
      <c r="X65" s="66">
        <f t="shared" si="4"/>
        <v>0.18430439952437574</v>
      </c>
      <c r="Y65" s="29">
        <v>80</v>
      </c>
      <c r="Z65" s="66">
        <f t="shared" si="5"/>
        <v>9.5124851367419744E-2</v>
      </c>
      <c r="AA65" s="29">
        <v>77</v>
      </c>
      <c r="AB65" s="66">
        <f t="shared" si="6"/>
        <v>9.1557669441141493E-2</v>
      </c>
      <c r="AC65" s="29">
        <v>3</v>
      </c>
      <c r="AD65" s="66">
        <f t="shared" si="7"/>
        <v>3.5671819262782403E-3</v>
      </c>
      <c r="AE65" s="30">
        <v>841</v>
      </c>
      <c r="AF65" s="79">
        <f t="shared" si="8"/>
        <v>3.6061918442605374E-2</v>
      </c>
      <c r="AG65" s="32">
        <f t="shared" si="9"/>
        <v>2</v>
      </c>
      <c r="AH65" s="33"/>
      <c r="AI65" s="33"/>
      <c r="AJ65" s="33"/>
      <c r="AK65" s="33"/>
      <c r="AL65" s="33"/>
      <c r="AM65" s="33"/>
      <c r="AN65" s="33"/>
      <c r="AO65" s="34"/>
      <c r="AP65" s="34"/>
      <c r="AQ65" s="34"/>
      <c r="AR65" s="34"/>
      <c r="AS65" s="34"/>
      <c r="AT65" s="34"/>
      <c r="AU65" s="34"/>
    </row>
    <row r="66" spans="1:47" x14ac:dyDescent="0.2">
      <c r="A66" s="25" t="s">
        <v>138</v>
      </c>
      <c r="B66" s="26" t="s">
        <v>107</v>
      </c>
      <c r="C66" s="27" t="s">
        <v>39</v>
      </c>
      <c r="D66" s="28" t="s">
        <v>139</v>
      </c>
      <c r="E66" s="28" t="str">
        <f>VLOOKUP(D66,Sheet2!A$1:B$353,2,FALSE)</f>
        <v>Major Urban</v>
      </c>
      <c r="F66" s="29">
        <v>9</v>
      </c>
      <c r="G66" s="29">
        <v>242</v>
      </c>
      <c r="H66" s="29">
        <v>662</v>
      </c>
      <c r="I66" s="29">
        <v>872</v>
      </c>
      <c r="J66" s="29">
        <v>2388</v>
      </c>
      <c r="K66" s="29">
        <v>997</v>
      </c>
      <c r="L66" s="29">
        <v>900</v>
      </c>
      <c r="M66" s="29">
        <v>115</v>
      </c>
      <c r="N66" s="30">
        <v>6185</v>
      </c>
      <c r="O66" s="31">
        <v>0</v>
      </c>
      <c r="P66" s="66">
        <f t="shared" si="0"/>
        <v>0</v>
      </c>
      <c r="Q66" s="29">
        <v>15</v>
      </c>
      <c r="R66" s="66">
        <f t="shared" si="1"/>
        <v>9.3749999999999997E-3</v>
      </c>
      <c r="S66" s="29">
        <v>70</v>
      </c>
      <c r="T66" s="66">
        <f t="shared" si="2"/>
        <v>4.3749999999999997E-2</v>
      </c>
      <c r="U66" s="29">
        <v>248</v>
      </c>
      <c r="V66" s="66">
        <f t="shared" si="3"/>
        <v>0.155</v>
      </c>
      <c r="W66" s="29">
        <v>705</v>
      </c>
      <c r="X66" s="66">
        <f t="shared" si="4"/>
        <v>0.44062499999999999</v>
      </c>
      <c r="Y66" s="29">
        <v>322</v>
      </c>
      <c r="Z66" s="66">
        <f t="shared" si="5"/>
        <v>0.20125000000000001</v>
      </c>
      <c r="AA66" s="29">
        <v>225</v>
      </c>
      <c r="AB66" s="66">
        <f t="shared" si="6"/>
        <v>0.140625</v>
      </c>
      <c r="AC66" s="29">
        <v>15</v>
      </c>
      <c r="AD66" s="66">
        <f t="shared" si="7"/>
        <v>9.3749999999999997E-3</v>
      </c>
      <c r="AE66" s="30">
        <v>1600</v>
      </c>
      <c r="AF66" s="79">
        <f t="shared" si="8"/>
        <v>0.25869037995149557</v>
      </c>
      <c r="AG66" s="32">
        <f t="shared" si="9"/>
        <v>1</v>
      </c>
      <c r="AH66" s="33"/>
      <c r="AI66" s="33"/>
      <c r="AJ66" s="33"/>
      <c r="AK66" s="33"/>
      <c r="AL66" s="33"/>
      <c r="AM66" s="33"/>
      <c r="AN66" s="33"/>
      <c r="AO66" s="34"/>
      <c r="AP66" s="34"/>
      <c r="AQ66" s="34"/>
      <c r="AR66" s="34"/>
      <c r="AS66" s="34"/>
      <c r="AT66" s="34"/>
      <c r="AU66" s="34"/>
    </row>
    <row r="67" spans="1:47" x14ac:dyDescent="0.2">
      <c r="A67" s="25" t="s">
        <v>140</v>
      </c>
      <c r="B67" s="26" t="s">
        <v>18</v>
      </c>
      <c r="C67" s="27" t="s">
        <v>10</v>
      </c>
      <c r="D67" s="28" t="s">
        <v>141</v>
      </c>
      <c r="E67" s="28" t="str">
        <f>VLOOKUP(D67,Sheet2!A$1:B$353,2,FALSE)</f>
        <v>Significant Rural</v>
      </c>
      <c r="F67" s="29">
        <v>8987</v>
      </c>
      <c r="G67" s="29">
        <v>20890</v>
      </c>
      <c r="H67" s="29">
        <v>19259</v>
      </c>
      <c r="I67" s="29">
        <v>13289</v>
      </c>
      <c r="J67" s="29">
        <v>7764</v>
      </c>
      <c r="K67" s="29">
        <v>3654</v>
      </c>
      <c r="L67" s="29">
        <v>2275</v>
      </c>
      <c r="M67" s="29">
        <v>151</v>
      </c>
      <c r="N67" s="30">
        <v>76269</v>
      </c>
      <c r="O67" s="31">
        <v>76</v>
      </c>
      <c r="P67" s="66">
        <f t="shared" si="0"/>
        <v>0.1189358372456964</v>
      </c>
      <c r="Q67" s="29">
        <v>181</v>
      </c>
      <c r="R67" s="66">
        <f t="shared" si="1"/>
        <v>0.28325508607198746</v>
      </c>
      <c r="S67" s="29">
        <v>158</v>
      </c>
      <c r="T67" s="66">
        <f t="shared" si="2"/>
        <v>0.24726134585289514</v>
      </c>
      <c r="U67" s="29">
        <v>106</v>
      </c>
      <c r="V67" s="66">
        <f t="shared" si="3"/>
        <v>0.16588419405320814</v>
      </c>
      <c r="W67" s="29">
        <v>68</v>
      </c>
      <c r="X67" s="66">
        <f t="shared" si="4"/>
        <v>0.10641627543035993</v>
      </c>
      <c r="Y67" s="29">
        <v>28</v>
      </c>
      <c r="Z67" s="66">
        <f t="shared" si="5"/>
        <v>4.3818466353677622E-2</v>
      </c>
      <c r="AA67" s="29">
        <v>18</v>
      </c>
      <c r="AB67" s="66">
        <f t="shared" si="6"/>
        <v>2.8169014084507043E-2</v>
      </c>
      <c r="AC67" s="29">
        <v>4</v>
      </c>
      <c r="AD67" s="66">
        <f t="shared" si="7"/>
        <v>6.2597809076682318E-3</v>
      </c>
      <c r="AE67" s="30">
        <v>639</v>
      </c>
      <c r="AF67" s="79">
        <f t="shared" si="8"/>
        <v>8.3782401762183857E-3</v>
      </c>
      <c r="AG67" s="32">
        <f t="shared" si="9"/>
        <v>16</v>
      </c>
      <c r="AH67" s="33"/>
      <c r="AI67" s="33"/>
      <c r="AJ67" s="33"/>
      <c r="AK67" s="33"/>
      <c r="AL67" s="33"/>
      <c r="AM67" s="33"/>
      <c r="AN67" s="33"/>
      <c r="AO67" s="34"/>
      <c r="AP67" s="34"/>
      <c r="AQ67" s="34"/>
      <c r="AR67" s="34"/>
      <c r="AS67" s="34"/>
      <c r="AT67" s="34"/>
      <c r="AU67" s="34"/>
    </row>
    <row r="68" spans="1:47" x14ac:dyDescent="0.2">
      <c r="A68" s="25" t="s">
        <v>142</v>
      </c>
      <c r="B68" s="26" t="s">
        <v>18</v>
      </c>
      <c r="C68" s="27" t="s">
        <v>22</v>
      </c>
      <c r="D68" s="28" t="s">
        <v>143</v>
      </c>
      <c r="E68" s="28" t="str">
        <f>VLOOKUP(D68,Sheet2!A$1:B$353,2,FALSE)</f>
        <v>Rural 80</v>
      </c>
      <c r="F68" s="29">
        <v>19184</v>
      </c>
      <c r="G68" s="29">
        <v>4445</v>
      </c>
      <c r="H68" s="29">
        <v>4030</v>
      </c>
      <c r="I68" s="29">
        <v>3011</v>
      </c>
      <c r="J68" s="29">
        <v>1764</v>
      </c>
      <c r="K68" s="29">
        <v>431</v>
      </c>
      <c r="L68" s="29">
        <v>87</v>
      </c>
      <c r="M68" s="29">
        <v>18</v>
      </c>
      <c r="N68" s="30">
        <v>32970</v>
      </c>
      <c r="O68" s="31">
        <v>463</v>
      </c>
      <c r="P68" s="66">
        <f t="shared" si="0"/>
        <v>0.54792899408284024</v>
      </c>
      <c r="Q68" s="29">
        <v>135</v>
      </c>
      <c r="R68" s="66">
        <f t="shared" si="1"/>
        <v>0.15976331360946747</v>
      </c>
      <c r="S68" s="29">
        <v>105</v>
      </c>
      <c r="T68" s="66">
        <f t="shared" si="2"/>
        <v>0.1242603550295858</v>
      </c>
      <c r="U68" s="29">
        <v>73</v>
      </c>
      <c r="V68" s="66">
        <f t="shared" si="3"/>
        <v>8.6390532544378701E-2</v>
      </c>
      <c r="W68" s="29">
        <v>48</v>
      </c>
      <c r="X68" s="66">
        <f t="shared" si="4"/>
        <v>5.6804733727810648E-2</v>
      </c>
      <c r="Y68" s="29">
        <v>12</v>
      </c>
      <c r="Z68" s="66">
        <f t="shared" si="5"/>
        <v>1.4201183431952662E-2</v>
      </c>
      <c r="AA68" s="29">
        <v>8</v>
      </c>
      <c r="AB68" s="66">
        <f t="shared" si="6"/>
        <v>9.4674556213017753E-3</v>
      </c>
      <c r="AC68" s="29">
        <v>1</v>
      </c>
      <c r="AD68" s="66">
        <f t="shared" si="7"/>
        <v>1.1834319526627219E-3</v>
      </c>
      <c r="AE68" s="30">
        <v>845</v>
      </c>
      <c r="AF68" s="79">
        <f t="shared" si="8"/>
        <v>2.5629360024264483E-2</v>
      </c>
      <c r="AG68" s="32">
        <f t="shared" si="9"/>
        <v>20</v>
      </c>
      <c r="AH68" s="33"/>
      <c r="AI68" s="33"/>
      <c r="AJ68" s="33"/>
      <c r="AK68" s="33"/>
      <c r="AL68" s="33"/>
      <c r="AM68" s="33"/>
      <c r="AN68" s="33"/>
      <c r="AO68" s="34"/>
      <c r="AP68" s="34"/>
      <c r="AQ68" s="34"/>
      <c r="AR68" s="34"/>
      <c r="AS68" s="34"/>
      <c r="AT68" s="34"/>
      <c r="AU68" s="34"/>
    </row>
    <row r="69" spans="1:47" x14ac:dyDescent="0.2">
      <c r="A69" s="25" t="s">
        <v>144</v>
      </c>
      <c r="B69" s="26" t="s">
        <v>18</v>
      </c>
      <c r="C69" s="27" t="s">
        <v>25</v>
      </c>
      <c r="D69" s="28" t="s">
        <v>145</v>
      </c>
      <c r="E69" s="28" t="str">
        <f>VLOOKUP(D69,Sheet2!A$1:B$353,2,FALSE)</f>
        <v>Other Urban</v>
      </c>
      <c r="F69" s="29">
        <v>13672</v>
      </c>
      <c r="G69" s="29">
        <v>5939</v>
      </c>
      <c r="H69" s="29">
        <v>3289</v>
      </c>
      <c r="I69" s="29">
        <v>2432</v>
      </c>
      <c r="J69" s="29">
        <v>1158</v>
      </c>
      <c r="K69" s="29">
        <v>258</v>
      </c>
      <c r="L69" s="29">
        <v>146</v>
      </c>
      <c r="M69" s="29">
        <v>18</v>
      </c>
      <c r="N69" s="30">
        <v>26912</v>
      </c>
      <c r="O69" s="31">
        <v>5</v>
      </c>
      <c r="P69" s="66">
        <f t="shared" si="0"/>
        <v>0.25</v>
      </c>
      <c r="Q69" s="29">
        <v>3</v>
      </c>
      <c r="R69" s="66">
        <f t="shared" si="1"/>
        <v>0.15</v>
      </c>
      <c r="S69" s="29">
        <v>4</v>
      </c>
      <c r="T69" s="66">
        <f t="shared" si="2"/>
        <v>0.2</v>
      </c>
      <c r="U69" s="29">
        <v>2</v>
      </c>
      <c r="V69" s="66">
        <f t="shared" si="3"/>
        <v>0.1</v>
      </c>
      <c r="W69" s="29">
        <v>5</v>
      </c>
      <c r="X69" s="66">
        <f t="shared" si="4"/>
        <v>0.25</v>
      </c>
      <c r="Y69" s="29">
        <v>0</v>
      </c>
      <c r="Z69" s="66">
        <f t="shared" si="5"/>
        <v>0</v>
      </c>
      <c r="AA69" s="29">
        <v>0</v>
      </c>
      <c r="AB69" s="66">
        <f t="shared" si="6"/>
        <v>0</v>
      </c>
      <c r="AC69" s="29">
        <v>1</v>
      </c>
      <c r="AD69" s="66">
        <f t="shared" si="7"/>
        <v>0.05</v>
      </c>
      <c r="AE69" s="30">
        <v>20</v>
      </c>
      <c r="AF69" s="79">
        <f t="shared" si="8"/>
        <v>7.4316290130796675E-4</v>
      </c>
      <c r="AG69" s="32">
        <f t="shared" si="9"/>
        <v>56</v>
      </c>
      <c r="AH69" s="33"/>
      <c r="AI69" s="33"/>
      <c r="AJ69" s="33"/>
      <c r="AK69" s="33"/>
      <c r="AL69" s="33"/>
      <c r="AM69" s="33"/>
      <c r="AN69" s="33"/>
      <c r="AO69" s="34"/>
      <c r="AP69" s="34"/>
      <c r="AQ69" s="34"/>
      <c r="AR69" s="34"/>
      <c r="AS69" s="34"/>
      <c r="AT69" s="34"/>
      <c r="AU69" s="34"/>
    </row>
    <row r="70" spans="1:47" x14ac:dyDescent="0.2">
      <c r="A70" s="25" t="s">
        <v>146</v>
      </c>
      <c r="B70" s="26" t="s">
        <v>54</v>
      </c>
      <c r="C70" s="27" t="s">
        <v>55</v>
      </c>
      <c r="D70" s="28" t="s">
        <v>640</v>
      </c>
      <c r="E70" s="28" t="str">
        <f>VLOOKUP(D70,Sheet2!A$1:B$353,2,FALSE)</f>
        <v>Rural 80</v>
      </c>
      <c r="F70" s="29">
        <v>60324</v>
      </c>
      <c r="G70" s="29">
        <v>65371</v>
      </c>
      <c r="H70" s="29">
        <v>54401</v>
      </c>
      <c r="I70" s="29">
        <v>40405</v>
      </c>
      <c r="J70" s="29">
        <v>23346</v>
      </c>
      <c r="K70" s="29">
        <v>8301</v>
      </c>
      <c r="L70" s="29">
        <v>3888</v>
      </c>
      <c r="M70" s="29">
        <v>332</v>
      </c>
      <c r="N70" s="30">
        <v>256368</v>
      </c>
      <c r="O70" s="31">
        <v>2812</v>
      </c>
      <c r="P70" s="66">
        <f t="shared" si="0"/>
        <v>0.19450785086809158</v>
      </c>
      <c r="Q70" s="29">
        <v>2784</v>
      </c>
      <c r="R70" s="66">
        <f t="shared" si="1"/>
        <v>0.19257107283668812</v>
      </c>
      <c r="S70" s="29">
        <v>2848</v>
      </c>
      <c r="T70" s="66">
        <f t="shared" si="2"/>
        <v>0.19699799405132462</v>
      </c>
      <c r="U70" s="29">
        <v>2468</v>
      </c>
      <c r="V70" s="66">
        <f t="shared" si="3"/>
        <v>0.17071314933942036</v>
      </c>
      <c r="W70" s="29">
        <v>1893</v>
      </c>
      <c r="X70" s="66">
        <f t="shared" si="4"/>
        <v>0.13094002905167046</v>
      </c>
      <c r="Y70" s="29">
        <v>890</v>
      </c>
      <c r="Z70" s="66">
        <f t="shared" si="5"/>
        <v>6.1561873141038941E-2</v>
      </c>
      <c r="AA70" s="29">
        <v>678</v>
      </c>
      <c r="AB70" s="66">
        <f t="shared" si="6"/>
        <v>4.6897696617555509E-2</v>
      </c>
      <c r="AC70" s="29">
        <v>84</v>
      </c>
      <c r="AD70" s="66">
        <f t="shared" si="7"/>
        <v>5.8103340942104167E-3</v>
      </c>
      <c r="AE70" s="30">
        <v>14457</v>
      </c>
      <c r="AF70" s="79">
        <f t="shared" si="8"/>
        <v>5.639159333458154E-2</v>
      </c>
      <c r="AG70" s="32">
        <f t="shared" si="9"/>
        <v>7</v>
      </c>
      <c r="AH70" s="33"/>
      <c r="AI70" s="33"/>
      <c r="AJ70" s="33"/>
      <c r="AK70" s="33"/>
      <c r="AL70" s="33"/>
      <c r="AM70" s="33"/>
      <c r="AN70" s="33"/>
      <c r="AO70" s="34"/>
      <c r="AP70" s="34"/>
      <c r="AQ70" s="34"/>
      <c r="AR70" s="34"/>
      <c r="AS70" s="34"/>
      <c r="AT70" s="34"/>
      <c r="AU70" s="34"/>
    </row>
    <row r="71" spans="1:47" x14ac:dyDescent="0.2">
      <c r="A71" s="25" t="s">
        <v>147</v>
      </c>
      <c r="B71" s="26" t="s">
        <v>18</v>
      </c>
      <c r="C71" s="27" t="s">
        <v>55</v>
      </c>
      <c r="D71" s="28" t="s">
        <v>148</v>
      </c>
      <c r="E71" s="28" t="str">
        <f>VLOOKUP(D71,Sheet2!A$1:B$353,2,FALSE)</f>
        <v>Rural 80</v>
      </c>
      <c r="F71" s="29">
        <v>3409</v>
      </c>
      <c r="G71" s="29">
        <v>4873</v>
      </c>
      <c r="H71" s="29">
        <v>10174</v>
      </c>
      <c r="I71" s="29">
        <v>6643</v>
      </c>
      <c r="J71" s="29">
        <v>5711</v>
      </c>
      <c r="K71" s="29">
        <v>4255</v>
      </c>
      <c r="L71" s="29">
        <v>4199</v>
      </c>
      <c r="M71" s="29">
        <v>668</v>
      </c>
      <c r="N71" s="30">
        <v>39932</v>
      </c>
      <c r="O71" s="31">
        <v>64</v>
      </c>
      <c r="P71" s="66">
        <f t="shared" ref="P71:P134" si="10">O71/AE71</f>
        <v>4.0557667934093787E-2</v>
      </c>
      <c r="Q71" s="29">
        <v>62</v>
      </c>
      <c r="R71" s="66">
        <f t="shared" ref="R71:R134" si="11">Q71/AE71</f>
        <v>3.9290240811153357E-2</v>
      </c>
      <c r="S71" s="29">
        <v>276</v>
      </c>
      <c r="T71" s="66">
        <f t="shared" ref="T71:T134" si="12">S71/AE71</f>
        <v>0.17490494296577946</v>
      </c>
      <c r="U71" s="29">
        <v>321</v>
      </c>
      <c r="V71" s="66">
        <f t="shared" ref="V71:V134" si="13">U71/AE71</f>
        <v>0.20342205323193915</v>
      </c>
      <c r="W71" s="29">
        <v>320</v>
      </c>
      <c r="X71" s="66">
        <f t="shared" ref="X71:X134" si="14">W71/AE71</f>
        <v>0.20278833967046894</v>
      </c>
      <c r="Y71" s="29">
        <v>190</v>
      </c>
      <c r="Z71" s="66">
        <f t="shared" ref="Z71:Z134" si="15">Y71/AE71</f>
        <v>0.12040557667934093</v>
      </c>
      <c r="AA71" s="29">
        <v>274</v>
      </c>
      <c r="AB71" s="66">
        <f t="shared" ref="AB71:AB134" si="16">AA71/AE71</f>
        <v>0.17363751584283904</v>
      </c>
      <c r="AC71" s="29">
        <v>71</v>
      </c>
      <c r="AD71" s="66">
        <f t="shared" ref="AD71:AD134" si="17">AC71/AE71</f>
        <v>4.4993662864385296E-2</v>
      </c>
      <c r="AE71" s="30">
        <v>1578</v>
      </c>
      <c r="AF71" s="79">
        <f t="shared" ref="AF71:AF134" si="18">AE71/N71</f>
        <v>3.9517179204647902E-2</v>
      </c>
      <c r="AG71" s="32">
        <f t="shared" ref="AG71:AG134" si="19">1+SUMPRODUCT((E$6:E$331=E71)*(AF$6:AF$331&gt;AF71))</f>
        <v>14</v>
      </c>
      <c r="AH71" s="33"/>
      <c r="AI71" s="33"/>
      <c r="AJ71" s="33"/>
      <c r="AK71" s="33"/>
      <c r="AL71" s="33"/>
      <c r="AM71" s="33"/>
      <c r="AN71" s="33"/>
      <c r="AO71" s="34"/>
      <c r="AP71" s="34"/>
      <c r="AQ71" s="34"/>
      <c r="AR71" s="34"/>
      <c r="AS71" s="34"/>
      <c r="AT71" s="34"/>
      <c r="AU71" s="34"/>
    </row>
    <row r="72" spans="1:47" x14ac:dyDescent="0.2">
      <c r="A72" s="25" t="s">
        <v>149</v>
      </c>
      <c r="B72" s="26" t="s">
        <v>43</v>
      </c>
      <c r="C72" s="27" t="s">
        <v>60</v>
      </c>
      <c r="D72" s="28" t="s">
        <v>150</v>
      </c>
      <c r="E72" s="28" t="str">
        <f>VLOOKUP(D72,Sheet2!A$1:B$353,2,FALSE)</f>
        <v>Large Urban</v>
      </c>
      <c r="F72" s="29">
        <v>55884</v>
      </c>
      <c r="G72" s="29">
        <v>40268</v>
      </c>
      <c r="H72" s="29">
        <v>22284</v>
      </c>
      <c r="I72" s="29">
        <v>8735</v>
      </c>
      <c r="J72" s="29">
        <v>4295</v>
      </c>
      <c r="K72" s="29">
        <v>2228</v>
      </c>
      <c r="L72" s="29">
        <v>1372</v>
      </c>
      <c r="M72" s="29">
        <v>166</v>
      </c>
      <c r="N72" s="30">
        <v>135232</v>
      </c>
      <c r="O72" s="31">
        <v>405</v>
      </c>
      <c r="P72" s="66">
        <f t="shared" si="10"/>
        <v>0.4671280276816609</v>
      </c>
      <c r="Q72" s="29">
        <v>266</v>
      </c>
      <c r="R72" s="66">
        <f t="shared" si="11"/>
        <v>0.30680507497116494</v>
      </c>
      <c r="S72" s="29">
        <v>121</v>
      </c>
      <c r="T72" s="66">
        <f t="shared" si="12"/>
        <v>0.13956170703575549</v>
      </c>
      <c r="U72" s="29">
        <v>50</v>
      </c>
      <c r="V72" s="66">
        <f t="shared" si="13"/>
        <v>5.7670126874279123E-2</v>
      </c>
      <c r="W72" s="29">
        <v>14</v>
      </c>
      <c r="X72" s="66">
        <f t="shared" si="14"/>
        <v>1.6147635524798153E-2</v>
      </c>
      <c r="Y72" s="29">
        <v>8</v>
      </c>
      <c r="Z72" s="66">
        <f t="shared" si="15"/>
        <v>9.22722029988466E-3</v>
      </c>
      <c r="AA72" s="29">
        <v>3</v>
      </c>
      <c r="AB72" s="66">
        <f t="shared" si="16"/>
        <v>3.4602076124567475E-3</v>
      </c>
      <c r="AC72" s="29">
        <v>0</v>
      </c>
      <c r="AD72" s="66">
        <f t="shared" si="17"/>
        <v>0</v>
      </c>
      <c r="AE72" s="30">
        <v>867</v>
      </c>
      <c r="AF72" s="79">
        <f t="shared" si="18"/>
        <v>6.4112044486512067E-3</v>
      </c>
      <c r="AG72" s="32">
        <f t="shared" si="19"/>
        <v>19</v>
      </c>
      <c r="AH72" s="33"/>
      <c r="AI72" s="33"/>
      <c r="AJ72" s="33"/>
      <c r="AK72" s="33"/>
      <c r="AL72" s="33"/>
      <c r="AM72" s="33"/>
      <c r="AN72" s="33"/>
      <c r="AO72" s="34"/>
      <c r="AP72" s="34"/>
      <c r="AQ72" s="34"/>
      <c r="AR72" s="34"/>
      <c r="AS72" s="34"/>
      <c r="AT72" s="34"/>
      <c r="AU72" s="34"/>
    </row>
    <row r="73" spans="1:47" x14ac:dyDescent="0.2">
      <c r="A73" s="25" t="s">
        <v>151</v>
      </c>
      <c r="B73" s="26" t="s">
        <v>18</v>
      </c>
      <c r="C73" s="27" t="s">
        <v>44</v>
      </c>
      <c r="D73" s="28" t="s">
        <v>152</v>
      </c>
      <c r="E73" s="28" t="str">
        <f>VLOOKUP(D73,Sheet2!A$1:B$353,2,FALSE)</f>
        <v>Rural 80</v>
      </c>
      <c r="F73" s="29">
        <v>4208</v>
      </c>
      <c r="G73" s="29">
        <v>5948</v>
      </c>
      <c r="H73" s="29">
        <v>5800</v>
      </c>
      <c r="I73" s="29">
        <v>4058</v>
      </c>
      <c r="J73" s="29">
        <v>3115</v>
      </c>
      <c r="K73" s="29">
        <v>1958</v>
      </c>
      <c r="L73" s="29">
        <v>1280</v>
      </c>
      <c r="M73" s="29">
        <v>110</v>
      </c>
      <c r="N73" s="30">
        <v>26477</v>
      </c>
      <c r="O73" s="31">
        <v>66</v>
      </c>
      <c r="P73" s="66">
        <f t="shared" si="10"/>
        <v>9.2827004219409287E-2</v>
      </c>
      <c r="Q73" s="29">
        <v>151</v>
      </c>
      <c r="R73" s="66">
        <f t="shared" si="11"/>
        <v>0.21237693389592124</v>
      </c>
      <c r="S73" s="29">
        <v>187</v>
      </c>
      <c r="T73" s="66">
        <f t="shared" si="12"/>
        <v>0.26300984528832633</v>
      </c>
      <c r="U73" s="29">
        <v>131</v>
      </c>
      <c r="V73" s="66">
        <f t="shared" si="13"/>
        <v>0.18424753867791843</v>
      </c>
      <c r="W73" s="29">
        <v>102</v>
      </c>
      <c r="X73" s="66">
        <f t="shared" si="14"/>
        <v>0.14345991561181434</v>
      </c>
      <c r="Y73" s="29">
        <v>45</v>
      </c>
      <c r="Z73" s="66">
        <f t="shared" si="15"/>
        <v>6.3291139240506333E-2</v>
      </c>
      <c r="AA73" s="29">
        <v>25</v>
      </c>
      <c r="AB73" s="66">
        <f t="shared" si="16"/>
        <v>3.5161744022503515E-2</v>
      </c>
      <c r="AC73" s="29">
        <v>4</v>
      </c>
      <c r="AD73" s="66">
        <f t="shared" si="17"/>
        <v>5.6258790436005627E-3</v>
      </c>
      <c r="AE73" s="30">
        <v>711</v>
      </c>
      <c r="AF73" s="79">
        <f t="shared" si="18"/>
        <v>2.6853495486648789E-2</v>
      </c>
      <c r="AG73" s="32">
        <f t="shared" si="19"/>
        <v>19</v>
      </c>
      <c r="AH73" s="33"/>
      <c r="AI73" s="33"/>
      <c r="AJ73" s="33"/>
      <c r="AK73" s="33"/>
      <c r="AL73" s="33"/>
      <c r="AM73" s="33"/>
      <c r="AN73" s="33"/>
      <c r="AO73" s="34"/>
      <c r="AP73" s="34"/>
      <c r="AQ73" s="34"/>
      <c r="AR73" s="34"/>
      <c r="AS73" s="34"/>
      <c r="AT73" s="34"/>
      <c r="AU73" s="34"/>
    </row>
    <row r="74" spans="1:47" x14ac:dyDescent="0.2">
      <c r="A74" s="25" t="s">
        <v>153</v>
      </c>
      <c r="B74" s="26" t="s">
        <v>18</v>
      </c>
      <c r="C74" s="27" t="s">
        <v>19</v>
      </c>
      <c r="D74" s="28" t="s">
        <v>154</v>
      </c>
      <c r="E74" s="28" t="str">
        <f>VLOOKUP(D74,Sheet2!A$1:B$353,2,FALSE)</f>
        <v>Other Urban</v>
      </c>
      <c r="F74" s="29">
        <v>830</v>
      </c>
      <c r="G74" s="29">
        <v>6543</v>
      </c>
      <c r="H74" s="29">
        <v>20901</v>
      </c>
      <c r="I74" s="29">
        <v>8359</v>
      </c>
      <c r="J74" s="29">
        <v>3691</v>
      </c>
      <c r="K74" s="29">
        <v>2174</v>
      </c>
      <c r="L74" s="29">
        <v>454</v>
      </c>
      <c r="M74" s="29">
        <v>9</v>
      </c>
      <c r="N74" s="30">
        <v>42961</v>
      </c>
      <c r="O74" s="31">
        <v>14</v>
      </c>
      <c r="P74" s="66">
        <f t="shared" si="10"/>
        <v>4.3749999999999997E-2</v>
      </c>
      <c r="Q74" s="29">
        <v>38</v>
      </c>
      <c r="R74" s="66">
        <f t="shared" si="11"/>
        <v>0.11874999999999999</v>
      </c>
      <c r="S74" s="29">
        <v>188</v>
      </c>
      <c r="T74" s="66">
        <f t="shared" si="12"/>
        <v>0.58750000000000002</v>
      </c>
      <c r="U74" s="29">
        <v>51</v>
      </c>
      <c r="V74" s="66">
        <f t="shared" si="13"/>
        <v>0.15937499999999999</v>
      </c>
      <c r="W74" s="29">
        <v>18</v>
      </c>
      <c r="X74" s="66">
        <f t="shared" si="14"/>
        <v>5.6250000000000001E-2</v>
      </c>
      <c r="Y74" s="29">
        <v>10</v>
      </c>
      <c r="Z74" s="66">
        <f t="shared" si="15"/>
        <v>3.125E-2</v>
      </c>
      <c r="AA74" s="29">
        <v>1</v>
      </c>
      <c r="AB74" s="66">
        <f t="shared" si="16"/>
        <v>3.1250000000000002E-3</v>
      </c>
      <c r="AC74" s="29">
        <v>0</v>
      </c>
      <c r="AD74" s="66">
        <f t="shared" si="17"/>
        <v>0</v>
      </c>
      <c r="AE74" s="30">
        <v>320</v>
      </c>
      <c r="AF74" s="79">
        <f t="shared" si="18"/>
        <v>7.448616186774051E-3</v>
      </c>
      <c r="AG74" s="32">
        <f t="shared" si="19"/>
        <v>19</v>
      </c>
      <c r="AH74" s="33"/>
      <c r="AI74" s="33"/>
      <c r="AJ74" s="33"/>
      <c r="AK74" s="33"/>
      <c r="AL74" s="33"/>
      <c r="AM74" s="33"/>
      <c r="AN74" s="33"/>
      <c r="AO74" s="34"/>
      <c r="AP74" s="34"/>
      <c r="AQ74" s="34"/>
      <c r="AR74" s="34"/>
      <c r="AS74" s="34"/>
      <c r="AT74" s="34"/>
      <c r="AU74" s="34"/>
    </row>
    <row r="75" spans="1:47" x14ac:dyDescent="0.2">
      <c r="A75" s="25" t="s">
        <v>155</v>
      </c>
      <c r="B75" s="26" t="s">
        <v>38</v>
      </c>
      <c r="C75" s="27" t="s">
        <v>39</v>
      </c>
      <c r="D75" s="28" t="s">
        <v>156</v>
      </c>
      <c r="E75" s="28" t="str">
        <f>VLOOKUP(D75,Sheet2!A$1:B$353,2,FALSE)</f>
        <v>Major Urban</v>
      </c>
      <c r="F75" s="29">
        <v>2452</v>
      </c>
      <c r="G75" s="29">
        <v>21113</v>
      </c>
      <c r="H75" s="29">
        <v>45757</v>
      </c>
      <c r="I75" s="29">
        <v>37407</v>
      </c>
      <c r="J75" s="29">
        <v>21520</v>
      </c>
      <c r="K75" s="29">
        <v>11410</v>
      </c>
      <c r="L75" s="29">
        <v>7360</v>
      </c>
      <c r="M75" s="29">
        <v>634</v>
      </c>
      <c r="N75" s="30">
        <v>147653</v>
      </c>
      <c r="O75" s="31">
        <v>0</v>
      </c>
      <c r="P75" s="66">
        <f t="shared" si="10"/>
        <v>0</v>
      </c>
      <c r="Q75" s="29">
        <v>2</v>
      </c>
      <c r="R75" s="66">
        <f t="shared" si="11"/>
        <v>0.33333333333333331</v>
      </c>
      <c r="S75" s="29">
        <v>2</v>
      </c>
      <c r="T75" s="66">
        <f t="shared" si="12"/>
        <v>0.33333333333333331</v>
      </c>
      <c r="U75" s="29">
        <v>0</v>
      </c>
      <c r="V75" s="66">
        <f t="shared" si="13"/>
        <v>0</v>
      </c>
      <c r="W75" s="29">
        <v>1</v>
      </c>
      <c r="X75" s="66">
        <f t="shared" si="14"/>
        <v>0.16666666666666666</v>
      </c>
      <c r="Y75" s="29">
        <v>0</v>
      </c>
      <c r="Z75" s="66">
        <f t="shared" si="15"/>
        <v>0</v>
      </c>
      <c r="AA75" s="29">
        <v>1</v>
      </c>
      <c r="AB75" s="66">
        <f t="shared" si="16"/>
        <v>0.16666666666666666</v>
      </c>
      <c r="AC75" s="29">
        <v>0</v>
      </c>
      <c r="AD75" s="66">
        <f t="shared" si="17"/>
        <v>0</v>
      </c>
      <c r="AE75" s="30">
        <v>6</v>
      </c>
      <c r="AF75" s="79">
        <f t="shared" si="18"/>
        <v>4.0635815052860422E-5</v>
      </c>
      <c r="AG75" s="32">
        <f t="shared" si="19"/>
        <v>71</v>
      </c>
      <c r="AH75" s="33"/>
      <c r="AI75" s="33"/>
      <c r="AJ75" s="33"/>
      <c r="AK75" s="33"/>
      <c r="AL75" s="33"/>
      <c r="AM75" s="33"/>
      <c r="AN75" s="33"/>
      <c r="AO75" s="34"/>
      <c r="AP75" s="34"/>
      <c r="AQ75" s="34"/>
      <c r="AR75" s="34"/>
      <c r="AS75" s="34"/>
      <c r="AT75" s="34"/>
      <c r="AU75" s="34"/>
    </row>
    <row r="76" spans="1:47" x14ac:dyDescent="0.2">
      <c r="A76" s="25" t="s">
        <v>157</v>
      </c>
      <c r="B76" s="26" t="s">
        <v>18</v>
      </c>
      <c r="C76" s="27" t="s">
        <v>10</v>
      </c>
      <c r="D76" s="28" t="s">
        <v>158</v>
      </c>
      <c r="E76" s="28" t="str">
        <f>VLOOKUP(D76,Sheet2!A$1:B$353,2,FALSE)</f>
        <v>Significant Rural</v>
      </c>
      <c r="F76" s="29">
        <v>1160</v>
      </c>
      <c r="G76" s="29">
        <v>7829</v>
      </c>
      <c r="H76" s="29">
        <v>18653</v>
      </c>
      <c r="I76" s="29">
        <v>14659</v>
      </c>
      <c r="J76" s="29">
        <v>8285</v>
      </c>
      <c r="K76" s="29">
        <v>5326</v>
      </c>
      <c r="L76" s="29">
        <v>4651</v>
      </c>
      <c r="M76" s="29">
        <v>702</v>
      </c>
      <c r="N76" s="30">
        <v>61265</v>
      </c>
      <c r="O76" s="31">
        <v>6</v>
      </c>
      <c r="P76" s="66">
        <f t="shared" si="10"/>
        <v>4.1379310344827586E-2</v>
      </c>
      <c r="Q76" s="29">
        <v>18</v>
      </c>
      <c r="R76" s="66">
        <f t="shared" si="11"/>
        <v>0.12413793103448276</v>
      </c>
      <c r="S76" s="29">
        <v>27</v>
      </c>
      <c r="T76" s="66">
        <f t="shared" si="12"/>
        <v>0.18620689655172415</v>
      </c>
      <c r="U76" s="29">
        <v>42</v>
      </c>
      <c r="V76" s="66">
        <f t="shared" si="13"/>
        <v>0.28965517241379313</v>
      </c>
      <c r="W76" s="29">
        <v>20</v>
      </c>
      <c r="X76" s="66">
        <f t="shared" si="14"/>
        <v>0.13793103448275862</v>
      </c>
      <c r="Y76" s="29">
        <v>16</v>
      </c>
      <c r="Z76" s="66">
        <f t="shared" si="15"/>
        <v>0.1103448275862069</v>
      </c>
      <c r="AA76" s="29">
        <v>9</v>
      </c>
      <c r="AB76" s="66">
        <f t="shared" si="16"/>
        <v>6.2068965517241378E-2</v>
      </c>
      <c r="AC76" s="29">
        <v>7</v>
      </c>
      <c r="AD76" s="66">
        <f t="shared" si="17"/>
        <v>4.8275862068965517E-2</v>
      </c>
      <c r="AE76" s="30">
        <v>145</v>
      </c>
      <c r="AF76" s="79">
        <f t="shared" si="18"/>
        <v>2.3667673222884191E-3</v>
      </c>
      <c r="AG76" s="32">
        <f t="shared" si="19"/>
        <v>49</v>
      </c>
      <c r="AH76" s="33"/>
      <c r="AI76" s="33"/>
      <c r="AJ76" s="33"/>
      <c r="AK76" s="33"/>
      <c r="AL76" s="33"/>
      <c r="AM76" s="33"/>
      <c r="AN76" s="33"/>
      <c r="AO76" s="34"/>
      <c r="AP76" s="34"/>
      <c r="AQ76" s="34"/>
      <c r="AR76" s="34"/>
      <c r="AS76" s="34"/>
      <c r="AT76" s="34"/>
      <c r="AU76" s="34"/>
    </row>
    <row r="77" spans="1:47" x14ac:dyDescent="0.2">
      <c r="A77" s="25" t="s">
        <v>159</v>
      </c>
      <c r="B77" s="26" t="s">
        <v>54</v>
      </c>
      <c r="C77" s="27" t="s">
        <v>160</v>
      </c>
      <c r="D77" s="28" t="s">
        <v>642</v>
      </c>
      <c r="E77" s="28" t="str">
        <f>VLOOKUP(D77,Sheet2!A$1:B$353,2,FALSE)</f>
        <v>Other Urban</v>
      </c>
      <c r="F77" s="29">
        <v>22569</v>
      </c>
      <c r="G77" s="29">
        <v>9771</v>
      </c>
      <c r="H77" s="29">
        <v>6902</v>
      </c>
      <c r="I77" s="29">
        <v>4972</v>
      </c>
      <c r="J77" s="29">
        <v>2819</v>
      </c>
      <c r="K77" s="29">
        <v>1131</v>
      </c>
      <c r="L77" s="29">
        <v>505</v>
      </c>
      <c r="M77" s="29">
        <v>51</v>
      </c>
      <c r="N77" s="30">
        <v>48720</v>
      </c>
      <c r="O77" s="31">
        <v>56</v>
      </c>
      <c r="P77" s="66">
        <f t="shared" si="10"/>
        <v>0.27450980392156865</v>
      </c>
      <c r="Q77" s="29">
        <v>36</v>
      </c>
      <c r="R77" s="66">
        <f t="shared" si="11"/>
        <v>0.17647058823529413</v>
      </c>
      <c r="S77" s="29">
        <v>69</v>
      </c>
      <c r="T77" s="66">
        <f t="shared" si="12"/>
        <v>0.33823529411764708</v>
      </c>
      <c r="U77" s="29">
        <v>20</v>
      </c>
      <c r="V77" s="66">
        <f t="shared" si="13"/>
        <v>9.8039215686274508E-2</v>
      </c>
      <c r="W77" s="29">
        <v>14</v>
      </c>
      <c r="X77" s="66">
        <f t="shared" si="14"/>
        <v>6.8627450980392163E-2</v>
      </c>
      <c r="Y77" s="29">
        <v>5</v>
      </c>
      <c r="Z77" s="66">
        <f t="shared" si="15"/>
        <v>2.4509803921568627E-2</v>
      </c>
      <c r="AA77" s="29">
        <v>3</v>
      </c>
      <c r="AB77" s="66">
        <f t="shared" si="16"/>
        <v>1.4705882352941176E-2</v>
      </c>
      <c r="AC77" s="29">
        <v>1</v>
      </c>
      <c r="AD77" s="66">
        <f t="shared" si="17"/>
        <v>4.9019607843137254E-3</v>
      </c>
      <c r="AE77" s="30">
        <v>204</v>
      </c>
      <c r="AF77" s="79">
        <f t="shared" si="18"/>
        <v>4.1871921182266006E-3</v>
      </c>
      <c r="AG77" s="32">
        <f t="shared" si="19"/>
        <v>33</v>
      </c>
      <c r="AH77" s="33"/>
      <c r="AI77" s="33"/>
      <c r="AJ77" s="33"/>
      <c r="AK77" s="33"/>
      <c r="AL77" s="33"/>
      <c r="AM77" s="33"/>
      <c r="AN77" s="33"/>
      <c r="AO77" s="34"/>
      <c r="AP77" s="34"/>
      <c r="AQ77" s="34"/>
      <c r="AR77" s="34"/>
      <c r="AS77" s="34"/>
      <c r="AT77" s="34"/>
      <c r="AU77" s="34"/>
    </row>
    <row r="78" spans="1:47" x14ac:dyDescent="0.2">
      <c r="A78" s="25" t="s">
        <v>161</v>
      </c>
      <c r="B78" s="26" t="s">
        <v>18</v>
      </c>
      <c r="C78" s="27" t="s">
        <v>19</v>
      </c>
      <c r="D78" s="28" t="s">
        <v>162</v>
      </c>
      <c r="E78" s="28" t="str">
        <f>VLOOKUP(D78,Sheet2!A$1:B$353,2,FALSE)</f>
        <v>Major Urban</v>
      </c>
      <c r="F78" s="29">
        <v>1625</v>
      </c>
      <c r="G78" s="29">
        <v>6688</v>
      </c>
      <c r="H78" s="29">
        <v>14249</v>
      </c>
      <c r="I78" s="29">
        <v>10159</v>
      </c>
      <c r="J78" s="29">
        <v>5089</v>
      </c>
      <c r="K78" s="29">
        <v>2382</v>
      </c>
      <c r="L78" s="29">
        <v>900</v>
      </c>
      <c r="M78" s="29">
        <v>58</v>
      </c>
      <c r="N78" s="30">
        <v>41150</v>
      </c>
      <c r="O78" s="31">
        <v>13</v>
      </c>
      <c r="P78" s="66">
        <f t="shared" si="10"/>
        <v>0.14942528735632185</v>
      </c>
      <c r="Q78" s="29">
        <v>12</v>
      </c>
      <c r="R78" s="66">
        <f t="shared" si="11"/>
        <v>0.13793103448275862</v>
      </c>
      <c r="S78" s="29">
        <v>25</v>
      </c>
      <c r="T78" s="66">
        <f t="shared" si="12"/>
        <v>0.28735632183908044</v>
      </c>
      <c r="U78" s="29">
        <v>17</v>
      </c>
      <c r="V78" s="66">
        <f t="shared" si="13"/>
        <v>0.19540229885057472</v>
      </c>
      <c r="W78" s="29">
        <v>12</v>
      </c>
      <c r="X78" s="66">
        <f t="shared" si="14"/>
        <v>0.13793103448275862</v>
      </c>
      <c r="Y78" s="29">
        <v>4</v>
      </c>
      <c r="Z78" s="66">
        <f t="shared" si="15"/>
        <v>4.5977011494252873E-2</v>
      </c>
      <c r="AA78" s="29">
        <v>4</v>
      </c>
      <c r="AB78" s="66">
        <f t="shared" si="16"/>
        <v>4.5977011494252873E-2</v>
      </c>
      <c r="AC78" s="29">
        <v>0</v>
      </c>
      <c r="AD78" s="66">
        <f t="shared" si="17"/>
        <v>0</v>
      </c>
      <c r="AE78" s="30">
        <v>87</v>
      </c>
      <c r="AF78" s="79">
        <f t="shared" si="18"/>
        <v>2.1142162818955043E-3</v>
      </c>
      <c r="AG78" s="32">
        <f t="shared" si="19"/>
        <v>60</v>
      </c>
      <c r="AH78" s="33"/>
      <c r="AI78" s="33"/>
      <c r="AJ78" s="33"/>
      <c r="AK78" s="33"/>
      <c r="AL78" s="33"/>
      <c r="AM78" s="33"/>
      <c r="AN78" s="33"/>
      <c r="AO78" s="34"/>
      <c r="AP78" s="34"/>
      <c r="AQ78" s="34"/>
      <c r="AR78" s="34"/>
      <c r="AS78" s="34"/>
      <c r="AT78" s="34"/>
      <c r="AU78" s="34"/>
    </row>
    <row r="79" spans="1:47" x14ac:dyDescent="0.2">
      <c r="A79" s="25" t="s">
        <v>163</v>
      </c>
      <c r="B79" s="26" t="s">
        <v>18</v>
      </c>
      <c r="C79" s="27" t="s">
        <v>25</v>
      </c>
      <c r="D79" s="28" t="s">
        <v>164</v>
      </c>
      <c r="E79" s="28" t="str">
        <f>VLOOKUP(D79,Sheet2!A$1:B$353,2,FALSE)</f>
        <v>Rural 80</v>
      </c>
      <c r="F79" s="29">
        <v>3653</v>
      </c>
      <c r="G79" s="29">
        <v>8235</v>
      </c>
      <c r="H79" s="29">
        <v>7249</v>
      </c>
      <c r="I79" s="29">
        <v>5064</v>
      </c>
      <c r="J79" s="29">
        <v>4021</v>
      </c>
      <c r="K79" s="29">
        <v>2527</v>
      </c>
      <c r="L79" s="29">
        <v>2137</v>
      </c>
      <c r="M79" s="29">
        <v>139</v>
      </c>
      <c r="N79" s="30">
        <v>33025</v>
      </c>
      <c r="O79" s="31">
        <v>30</v>
      </c>
      <c r="P79" s="66">
        <f t="shared" si="10"/>
        <v>0.12605042016806722</v>
      </c>
      <c r="Q79" s="29">
        <v>27</v>
      </c>
      <c r="R79" s="66">
        <f t="shared" si="11"/>
        <v>0.1134453781512605</v>
      </c>
      <c r="S79" s="29">
        <v>33</v>
      </c>
      <c r="T79" s="66">
        <f t="shared" si="12"/>
        <v>0.13865546218487396</v>
      </c>
      <c r="U79" s="29">
        <v>88</v>
      </c>
      <c r="V79" s="66">
        <f t="shared" si="13"/>
        <v>0.36974789915966388</v>
      </c>
      <c r="W79" s="29">
        <v>22</v>
      </c>
      <c r="X79" s="66">
        <f t="shared" si="14"/>
        <v>9.2436974789915971E-2</v>
      </c>
      <c r="Y79" s="29">
        <v>14</v>
      </c>
      <c r="Z79" s="66">
        <f t="shared" si="15"/>
        <v>5.8823529411764705E-2</v>
      </c>
      <c r="AA79" s="29">
        <v>18</v>
      </c>
      <c r="AB79" s="66">
        <f t="shared" si="16"/>
        <v>7.5630252100840331E-2</v>
      </c>
      <c r="AC79" s="29">
        <v>6</v>
      </c>
      <c r="AD79" s="66">
        <f t="shared" si="17"/>
        <v>2.5210084033613446E-2</v>
      </c>
      <c r="AE79" s="30">
        <v>238</v>
      </c>
      <c r="AF79" s="79">
        <f t="shared" si="18"/>
        <v>7.2066616199848599E-3</v>
      </c>
      <c r="AG79" s="32">
        <f t="shared" si="19"/>
        <v>41</v>
      </c>
      <c r="AH79" s="33"/>
      <c r="AI79" s="33"/>
      <c r="AJ79" s="33"/>
      <c r="AK79" s="33"/>
      <c r="AL79" s="33"/>
      <c r="AM79" s="33"/>
      <c r="AN79" s="33"/>
      <c r="AO79" s="34"/>
      <c r="AP79" s="34"/>
      <c r="AQ79" s="34"/>
      <c r="AR79" s="34"/>
      <c r="AS79" s="34"/>
      <c r="AT79" s="34"/>
      <c r="AU79" s="34"/>
    </row>
    <row r="80" spans="1:47" x14ac:dyDescent="0.2">
      <c r="A80" s="25" t="s">
        <v>165</v>
      </c>
      <c r="B80" s="26" t="s">
        <v>54</v>
      </c>
      <c r="C80" s="27" t="s">
        <v>25</v>
      </c>
      <c r="D80" s="28" t="s">
        <v>643</v>
      </c>
      <c r="E80" s="28" t="str">
        <f>VLOOKUP(D80,Sheet2!A$1:B$353,2,FALSE)</f>
        <v>Other Urban</v>
      </c>
      <c r="F80" s="29">
        <v>55380</v>
      </c>
      <c r="G80" s="29">
        <v>20396</v>
      </c>
      <c r="H80" s="29">
        <v>15940</v>
      </c>
      <c r="I80" s="29">
        <v>8180</v>
      </c>
      <c r="J80" s="29">
        <v>4215</v>
      </c>
      <c r="K80" s="29">
        <v>2194</v>
      </c>
      <c r="L80" s="29">
        <v>626</v>
      </c>
      <c r="M80" s="29">
        <v>45</v>
      </c>
      <c r="N80" s="30">
        <v>106976</v>
      </c>
      <c r="O80" s="31">
        <v>39</v>
      </c>
      <c r="P80" s="66">
        <f t="shared" si="10"/>
        <v>0.27272727272727271</v>
      </c>
      <c r="Q80" s="29">
        <v>43</v>
      </c>
      <c r="R80" s="66">
        <f t="shared" si="11"/>
        <v>0.30069930069930068</v>
      </c>
      <c r="S80" s="29">
        <v>36</v>
      </c>
      <c r="T80" s="66">
        <f t="shared" si="12"/>
        <v>0.25174825174825177</v>
      </c>
      <c r="U80" s="29">
        <v>15</v>
      </c>
      <c r="V80" s="66">
        <f t="shared" si="13"/>
        <v>0.1048951048951049</v>
      </c>
      <c r="W80" s="29">
        <v>5</v>
      </c>
      <c r="X80" s="66">
        <f t="shared" si="14"/>
        <v>3.4965034965034968E-2</v>
      </c>
      <c r="Y80" s="29">
        <v>3</v>
      </c>
      <c r="Z80" s="66">
        <f t="shared" si="15"/>
        <v>2.097902097902098E-2</v>
      </c>
      <c r="AA80" s="29">
        <v>2</v>
      </c>
      <c r="AB80" s="66">
        <f t="shared" si="16"/>
        <v>1.3986013986013986E-2</v>
      </c>
      <c r="AC80" s="29">
        <v>0</v>
      </c>
      <c r="AD80" s="66">
        <f t="shared" si="17"/>
        <v>0</v>
      </c>
      <c r="AE80" s="30">
        <v>143</v>
      </c>
      <c r="AF80" s="79">
        <f t="shared" si="18"/>
        <v>1.3367484295542925E-3</v>
      </c>
      <c r="AG80" s="32">
        <f t="shared" si="19"/>
        <v>50</v>
      </c>
      <c r="AH80" s="33"/>
      <c r="AI80" s="33"/>
      <c r="AJ80" s="33"/>
      <c r="AK80" s="33"/>
      <c r="AL80" s="33"/>
      <c r="AM80" s="33"/>
      <c r="AN80" s="33"/>
      <c r="AO80" s="34"/>
      <c r="AP80" s="34"/>
      <c r="AQ80" s="34"/>
      <c r="AR80" s="34"/>
      <c r="AS80" s="34"/>
      <c r="AT80" s="34"/>
      <c r="AU80" s="34"/>
    </row>
    <row r="81" spans="1:47" x14ac:dyDescent="0.2">
      <c r="A81" s="25" t="s">
        <v>166</v>
      </c>
      <c r="B81" s="26" t="s">
        <v>18</v>
      </c>
      <c r="C81" s="27" t="s">
        <v>25</v>
      </c>
      <c r="D81" s="28" t="s">
        <v>167</v>
      </c>
      <c r="E81" s="28" t="str">
        <f>VLOOKUP(D81,Sheet2!A$1:B$353,2,FALSE)</f>
        <v>Rural 80</v>
      </c>
      <c r="F81" s="29">
        <v>3462</v>
      </c>
      <c r="G81" s="29">
        <v>7023</v>
      </c>
      <c r="H81" s="29">
        <v>7231</v>
      </c>
      <c r="I81" s="29">
        <v>5488</v>
      </c>
      <c r="J81" s="29">
        <v>4721</v>
      </c>
      <c r="K81" s="29">
        <v>2903</v>
      </c>
      <c r="L81" s="29">
        <v>2072</v>
      </c>
      <c r="M81" s="29">
        <v>130</v>
      </c>
      <c r="N81" s="30">
        <v>33030</v>
      </c>
      <c r="O81" s="31">
        <v>103</v>
      </c>
      <c r="P81" s="66">
        <f t="shared" si="10"/>
        <v>0.10107948969578018</v>
      </c>
      <c r="Q81" s="29">
        <v>216</v>
      </c>
      <c r="R81" s="66">
        <f t="shared" si="11"/>
        <v>0.21197252208047104</v>
      </c>
      <c r="S81" s="29">
        <v>312</v>
      </c>
      <c r="T81" s="66">
        <f t="shared" si="12"/>
        <v>0.30618253189401373</v>
      </c>
      <c r="U81" s="29">
        <v>177</v>
      </c>
      <c r="V81" s="66">
        <f t="shared" si="13"/>
        <v>0.17369970559371933</v>
      </c>
      <c r="W81" s="29">
        <v>115</v>
      </c>
      <c r="X81" s="66">
        <f t="shared" si="14"/>
        <v>0.11285574092247301</v>
      </c>
      <c r="Y81" s="29">
        <v>50</v>
      </c>
      <c r="Z81" s="66">
        <f t="shared" si="15"/>
        <v>4.9067713444553483E-2</v>
      </c>
      <c r="AA81" s="29">
        <v>40</v>
      </c>
      <c r="AB81" s="66">
        <f t="shared" si="16"/>
        <v>3.9254170755642789E-2</v>
      </c>
      <c r="AC81" s="29">
        <v>6</v>
      </c>
      <c r="AD81" s="66">
        <f t="shared" si="17"/>
        <v>5.8881256133464181E-3</v>
      </c>
      <c r="AE81" s="30">
        <v>1019</v>
      </c>
      <c r="AF81" s="79">
        <f t="shared" si="18"/>
        <v>3.0850741749924311E-2</v>
      </c>
      <c r="AG81" s="32">
        <f t="shared" si="19"/>
        <v>17</v>
      </c>
      <c r="AH81" s="33"/>
      <c r="AI81" s="33"/>
      <c r="AJ81" s="33"/>
      <c r="AK81" s="33"/>
      <c r="AL81" s="33"/>
      <c r="AM81" s="33"/>
      <c r="AN81" s="33"/>
      <c r="AO81" s="34"/>
      <c r="AP81" s="34"/>
      <c r="AQ81" s="34"/>
      <c r="AR81" s="34"/>
      <c r="AS81" s="34"/>
      <c r="AT81" s="34"/>
      <c r="AU81" s="34"/>
    </row>
    <row r="82" spans="1:47" x14ac:dyDescent="0.2">
      <c r="A82" s="25" t="s">
        <v>168</v>
      </c>
      <c r="B82" s="26" t="s">
        <v>43</v>
      </c>
      <c r="C82" s="27" t="s">
        <v>44</v>
      </c>
      <c r="D82" s="28" t="s">
        <v>169</v>
      </c>
      <c r="E82" s="28" t="str">
        <f>VLOOKUP(D82,Sheet2!A$1:B$353,2,FALSE)</f>
        <v>Other Urban</v>
      </c>
      <c r="F82" s="29">
        <v>78879</v>
      </c>
      <c r="G82" s="29">
        <v>23247</v>
      </c>
      <c r="H82" s="29">
        <v>14143</v>
      </c>
      <c r="I82" s="29">
        <v>8527</v>
      </c>
      <c r="J82" s="29">
        <v>4104</v>
      </c>
      <c r="K82" s="29">
        <v>1753</v>
      </c>
      <c r="L82" s="29">
        <v>786</v>
      </c>
      <c r="M82" s="29">
        <v>117</v>
      </c>
      <c r="N82" s="30">
        <v>131556</v>
      </c>
      <c r="O82" s="31">
        <v>247</v>
      </c>
      <c r="P82" s="66">
        <f t="shared" si="10"/>
        <v>0.46254681647940077</v>
      </c>
      <c r="Q82" s="29">
        <v>94</v>
      </c>
      <c r="R82" s="66">
        <f t="shared" si="11"/>
        <v>0.17602996254681649</v>
      </c>
      <c r="S82" s="29">
        <v>98</v>
      </c>
      <c r="T82" s="66">
        <f t="shared" si="12"/>
        <v>0.18352059925093633</v>
      </c>
      <c r="U82" s="29">
        <v>47</v>
      </c>
      <c r="V82" s="66">
        <f t="shared" si="13"/>
        <v>8.8014981273408247E-2</v>
      </c>
      <c r="W82" s="29">
        <v>22</v>
      </c>
      <c r="X82" s="66">
        <f t="shared" si="14"/>
        <v>4.1198501872659173E-2</v>
      </c>
      <c r="Y82" s="29">
        <v>13</v>
      </c>
      <c r="Z82" s="66">
        <f t="shared" si="15"/>
        <v>2.4344569288389514E-2</v>
      </c>
      <c r="AA82" s="29">
        <v>7</v>
      </c>
      <c r="AB82" s="66">
        <f t="shared" si="16"/>
        <v>1.3108614232209739E-2</v>
      </c>
      <c r="AC82" s="29">
        <v>6</v>
      </c>
      <c r="AD82" s="66">
        <f t="shared" si="17"/>
        <v>1.1235955056179775E-2</v>
      </c>
      <c r="AE82" s="30">
        <v>534</v>
      </c>
      <c r="AF82" s="79">
        <f t="shared" si="18"/>
        <v>4.059107908419228E-3</v>
      </c>
      <c r="AG82" s="32">
        <f t="shared" si="19"/>
        <v>35</v>
      </c>
      <c r="AH82" s="33"/>
      <c r="AI82" s="33"/>
      <c r="AJ82" s="33"/>
      <c r="AK82" s="33"/>
      <c r="AL82" s="33"/>
      <c r="AM82" s="33"/>
      <c r="AN82" s="33"/>
      <c r="AO82" s="34"/>
      <c r="AP82" s="34"/>
      <c r="AQ82" s="34"/>
      <c r="AR82" s="34"/>
      <c r="AS82" s="34"/>
      <c r="AT82" s="34"/>
      <c r="AU82" s="34"/>
    </row>
    <row r="83" spans="1:47" x14ac:dyDescent="0.2">
      <c r="A83" s="25" t="s">
        <v>170</v>
      </c>
      <c r="B83" s="26" t="s">
        <v>18</v>
      </c>
      <c r="C83" s="27" t="s">
        <v>19</v>
      </c>
      <c r="D83" s="28" t="s">
        <v>171</v>
      </c>
      <c r="E83" s="28" t="str">
        <f>VLOOKUP(D83,Sheet2!A$1:B$353,2,FALSE)</f>
        <v>Rural 50</v>
      </c>
      <c r="F83" s="29">
        <v>6802</v>
      </c>
      <c r="G83" s="29">
        <v>16047</v>
      </c>
      <c r="H83" s="29">
        <v>13224</v>
      </c>
      <c r="I83" s="29">
        <v>6630</v>
      </c>
      <c r="J83" s="29">
        <v>4085</v>
      </c>
      <c r="K83" s="29">
        <v>2199</v>
      </c>
      <c r="L83" s="29">
        <v>1406</v>
      </c>
      <c r="M83" s="29">
        <v>71</v>
      </c>
      <c r="N83" s="30">
        <v>50464</v>
      </c>
      <c r="O83" s="31">
        <v>282</v>
      </c>
      <c r="P83" s="66">
        <f t="shared" si="10"/>
        <v>0.22760290556900725</v>
      </c>
      <c r="Q83" s="29">
        <v>232</v>
      </c>
      <c r="R83" s="66">
        <f t="shared" si="11"/>
        <v>0.18724778046811946</v>
      </c>
      <c r="S83" s="29">
        <v>268</v>
      </c>
      <c r="T83" s="66">
        <f t="shared" si="12"/>
        <v>0.21630347054075869</v>
      </c>
      <c r="U83" s="29">
        <v>188</v>
      </c>
      <c r="V83" s="66">
        <f t="shared" si="13"/>
        <v>0.15173527037933818</v>
      </c>
      <c r="W83" s="29">
        <v>119</v>
      </c>
      <c r="X83" s="66">
        <f t="shared" si="14"/>
        <v>9.6045197740112997E-2</v>
      </c>
      <c r="Y83" s="29">
        <v>67</v>
      </c>
      <c r="Z83" s="66">
        <f t="shared" si="15"/>
        <v>5.4075867635189671E-2</v>
      </c>
      <c r="AA83" s="29">
        <v>77</v>
      </c>
      <c r="AB83" s="66">
        <f t="shared" si="16"/>
        <v>6.2146892655367235E-2</v>
      </c>
      <c r="AC83" s="29">
        <v>6</v>
      </c>
      <c r="AD83" s="66">
        <f t="shared" si="17"/>
        <v>4.8426150121065378E-3</v>
      </c>
      <c r="AE83" s="30">
        <v>1239</v>
      </c>
      <c r="AF83" s="79">
        <f t="shared" si="18"/>
        <v>2.4552155992390617E-2</v>
      </c>
      <c r="AG83" s="32">
        <f t="shared" si="19"/>
        <v>6</v>
      </c>
      <c r="AH83" s="33"/>
      <c r="AI83" s="33"/>
      <c r="AJ83" s="33"/>
      <c r="AK83" s="33"/>
      <c r="AL83" s="33"/>
      <c r="AM83" s="33"/>
      <c r="AN83" s="33"/>
      <c r="AO83" s="34"/>
      <c r="AP83" s="34"/>
      <c r="AQ83" s="34"/>
      <c r="AR83" s="34"/>
      <c r="AS83" s="34"/>
      <c r="AT83" s="34"/>
      <c r="AU83" s="34"/>
    </row>
    <row r="84" spans="1:47" x14ac:dyDescent="0.2">
      <c r="A84" s="25" t="s">
        <v>172</v>
      </c>
      <c r="B84" s="26" t="s">
        <v>43</v>
      </c>
      <c r="C84" s="27" t="s">
        <v>60</v>
      </c>
      <c r="D84" s="28" t="s">
        <v>173</v>
      </c>
      <c r="E84" s="28" t="str">
        <f>VLOOKUP(D84,Sheet2!A$1:B$353,2,FALSE)</f>
        <v>Major Urban</v>
      </c>
      <c r="F84" s="29">
        <v>42002</v>
      </c>
      <c r="G84" s="29">
        <v>37808</v>
      </c>
      <c r="H84" s="29">
        <v>29290</v>
      </c>
      <c r="I84" s="29">
        <v>15611</v>
      </c>
      <c r="J84" s="29">
        <v>6454</v>
      </c>
      <c r="K84" s="29">
        <v>2363</v>
      </c>
      <c r="L84" s="29">
        <v>954</v>
      </c>
      <c r="M84" s="29">
        <v>138</v>
      </c>
      <c r="N84" s="30">
        <v>134620</v>
      </c>
      <c r="O84" s="31">
        <v>195</v>
      </c>
      <c r="P84" s="66">
        <f t="shared" si="10"/>
        <v>0.45034642032332561</v>
      </c>
      <c r="Q84" s="29">
        <v>93</v>
      </c>
      <c r="R84" s="66">
        <f t="shared" si="11"/>
        <v>0.21478060046189376</v>
      </c>
      <c r="S84" s="29">
        <v>70</v>
      </c>
      <c r="T84" s="66">
        <f t="shared" si="12"/>
        <v>0.16166281755196305</v>
      </c>
      <c r="U84" s="29">
        <v>37</v>
      </c>
      <c r="V84" s="66">
        <f t="shared" si="13"/>
        <v>8.5450346420323328E-2</v>
      </c>
      <c r="W84" s="29">
        <v>22</v>
      </c>
      <c r="X84" s="66">
        <f t="shared" si="14"/>
        <v>5.0808314087759814E-2</v>
      </c>
      <c r="Y84" s="29">
        <v>8</v>
      </c>
      <c r="Z84" s="66">
        <f t="shared" si="15"/>
        <v>1.8475750577367205E-2</v>
      </c>
      <c r="AA84" s="29">
        <v>6</v>
      </c>
      <c r="AB84" s="66">
        <f t="shared" si="16"/>
        <v>1.3856812933025405E-2</v>
      </c>
      <c r="AC84" s="29">
        <v>2</v>
      </c>
      <c r="AD84" s="66">
        <f t="shared" si="17"/>
        <v>4.6189376443418013E-3</v>
      </c>
      <c r="AE84" s="30">
        <v>433</v>
      </c>
      <c r="AF84" s="79">
        <f t="shared" si="18"/>
        <v>3.216461149903432E-3</v>
      </c>
      <c r="AG84" s="32">
        <f t="shared" si="19"/>
        <v>53</v>
      </c>
      <c r="AH84" s="33"/>
      <c r="AI84" s="33"/>
      <c r="AJ84" s="33"/>
      <c r="AK84" s="33"/>
      <c r="AL84" s="33"/>
      <c r="AM84" s="33"/>
      <c r="AN84" s="33"/>
      <c r="AO84" s="34"/>
      <c r="AP84" s="34"/>
      <c r="AQ84" s="34"/>
      <c r="AR84" s="34"/>
      <c r="AS84" s="34"/>
      <c r="AT84" s="34"/>
      <c r="AU84" s="34"/>
    </row>
    <row r="85" spans="1:47" x14ac:dyDescent="0.2">
      <c r="A85" s="25" t="s">
        <v>174</v>
      </c>
      <c r="B85" s="26" t="s">
        <v>54</v>
      </c>
      <c r="C85" s="27" t="s">
        <v>160</v>
      </c>
      <c r="D85" s="28" t="s">
        <v>641</v>
      </c>
      <c r="E85" s="28" t="str">
        <f>VLOOKUP(D85,Sheet2!A$1:B$353,2,FALSE)</f>
        <v>Rural 50</v>
      </c>
      <c r="F85" s="29">
        <v>143263</v>
      </c>
      <c r="G85" s="29">
        <v>29476</v>
      </c>
      <c r="H85" s="29">
        <v>28467</v>
      </c>
      <c r="I85" s="29">
        <v>19384</v>
      </c>
      <c r="J85" s="29">
        <v>9513</v>
      </c>
      <c r="K85" s="29">
        <v>3608</v>
      </c>
      <c r="L85" s="29">
        <v>2011</v>
      </c>
      <c r="M85" s="29">
        <v>260</v>
      </c>
      <c r="N85" s="30">
        <v>235982</v>
      </c>
      <c r="O85" s="31">
        <v>1168</v>
      </c>
      <c r="P85" s="66">
        <f t="shared" si="10"/>
        <v>0.5140845070422535</v>
      </c>
      <c r="Q85" s="29">
        <v>385</v>
      </c>
      <c r="R85" s="66">
        <f t="shared" si="11"/>
        <v>0.16945422535211269</v>
      </c>
      <c r="S85" s="29">
        <v>292</v>
      </c>
      <c r="T85" s="66">
        <f t="shared" si="12"/>
        <v>0.12852112676056338</v>
      </c>
      <c r="U85" s="29">
        <v>219</v>
      </c>
      <c r="V85" s="66">
        <f t="shared" si="13"/>
        <v>9.6390845070422532E-2</v>
      </c>
      <c r="W85" s="29">
        <v>105</v>
      </c>
      <c r="X85" s="66">
        <f t="shared" si="14"/>
        <v>4.6214788732394367E-2</v>
      </c>
      <c r="Y85" s="29">
        <v>59</v>
      </c>
      <c r="Z85" s="66">
        <f t="shared" si="15"/>
        <v>2.596830985915493E-2</v>
      </c>
      <c r="AA85" s="29">
        <v>37</v>
      </c>
      <c r="AB85" s="66">
        <f t="shared" si="16"/>
        <v>1.6285211267605633E-2</v>
      </c>
      <c r="AC85" s="29">
        <v>7</v>
      </c>
      <c r="AD85" s="66">
        <f t="shared" si="17"/>
        <v>3.0809859154929575E-3</v>
      </c>
      <c r="AE85" s="30">
        <v>2272</v>
      </c>
      <c r="AF85" s="79">
        <f t="shared" si="18"/>
        <v>9.6278529718368342E-3</v>
      </c>
      <c r="AG85" s="32">
        <f t="shared" si="19"/>
        <v>14</v>
      </c>
      <c r="AH85" s="33"/>
      <c r="AI85" s="33"/>
      <c r="AJ85" s="33"/>
      <c r="AK85" s="33"/>
      <c r="AL85" s="33"/>
      <c r="AM85" s="33"/>
      <c r="AN85" s="33"/>
      <c r="AO85" s="34"/>
      <c r="AP85" s="34"/>
      <c r="AQ85" s="34"/>
      <c r="AR85" s="34"/>
      <c r="AS85" s="34"/>
      <c r="AT85" s="34"/>
      <c r="AU85" s="34"/>
    </row>
    <row r="86" spans="1:47" x14ac:dyDescent="0.2">
      <c r="A86" s="25" t="s">
        <v>175</v>
      </c>
      <c r="B86" s="26" t="s">
        <v>38</v>
      </c>
      <c r="C86" s="27" t="s">
        <v>39</v>
      </c>
      <c r="D86" s="28" t="s">
        <v>176</v>
      </c>
      <c r="E86" s="28" t="str">
        <f>VLOOKUP(D86,Sheet2!A$1:B$353,2,FALSE)</f>
        <v>Major Urban</v>
      </c>
      <c r="F86" s="29">
        <v>3704</v>
      </c>
      <c r="G86" s="29">
        <v>12699</v>
      </c>
      <c r="H86" s="29">
        <v>30815</v>
      </c>
      <c r="I86" s="29">
        <v>42843</v>
      </c>
      <c r="J86" s="29">
        <v>22226</v>
      </c>
      <c r="K86" s="29">
        <v>9638</v>
      </c>
      <c r="L86" s="29">
        <v>6667</v>
      </c>
      <c r="M86" s="29">
        <v>938</v>
      </c>
      <c r="N86" s="30">
        <v>129530</v>
      </c>
      <c r="O86" s="31">
        <v>51</v>
      </c>
      <c r="P86" s="66">
        <f t="shared" si="10"/>
        <v>5.1724137931034482E-2</v>
      </c>
      <c r="Q86" s="29">
        <v>89</v>
      </c>
      <c r="R86" s="66">
        <f t="shared" si="11"/>
        <v>9.0263691683569985E-2</v>
      </c>
      <c r="S86" s="29">
        <v>265</v>
      </c>
      <c r="T86" s="66">
        <f t="shared" si="12"/>
        <v>0.26876267748478699</v>
      </c>
      <c r="U86" s="29">
        <v>268</v>
      </c>
      <c r="V86" s="66">
        <f t="shared" si="13"/>
        <v>0.27180527383367142</v>
      </c>
      <c r="W86" s="29">
        <v>176</v>
      </c>
      <c r="X86" s="66">
        <f t="shared" si="14"/>
        <v>0.17849898580121704</v>
      </c>
      <c r="Y86" s="29">
        <v>86</v>
      </c>
      <c r="Z86" s="66">
        <f t="shared" si="15"/>
        <v>8.7221095334685597E-2</v>
      </c>
      <c r="AA86" s="29">
        <v>46</v>
      </c>
      <c r="AB86" s="66">
        <f t="shared" si="16"/>
        <v>4.665314401622718E-2</v>
      </c>
      <c r="AC86" s="29">
        <v>5</v>
      </c>
      <c r="AD86" s="66">
        <f t="shared" si="17"/>
        <v>5.0709939148073022E-3</v>
      </c>
      <c r="AE86" s="30">
        <v>986</v>
      </c>
      <c r="AF86" s="79">
        <f t="shared" si="18"/>
        <v>7.6121361846676443E-3</v>
      </c>
      <c r="AG86" s="32">
        <f t="shared" si="19"/>
        <v>27</v>
      </c>
      <c r="AH86" s="33"/>
      <c r="AI86" s="33"/>
      <c r="AJ86" s="33"/>
      <c r="AK86" s="33"/>
      <c r="AL86" s="33"/>
      <c r="AM86" s="33"/>
      <c r="AN86" s="33"/>
      <c r="AO86" s="34"/>
      <c r="AP86" s="34"/>
      <c r="AQ86" s="34"/>
      <c r="AR86" s="34"/>
      <c r="AS86" s="34"/>
      <c r="AT86" s="34"/>
      <c r="AU86" s="34"/>
    </row>
    <row r="87" spans="1:47" x14ac:dyDescent="0.2">
      <c r="A87" s="25" t="s">
        <v>177</v>
      </c>
      <c r="B87" s="26" t="s">
        <v>18</v>
      </c>
      <c r="C87" s="27" t="s">
        <v>10</v>
      </c>
      <c r="D87" s="28" t="s">
        <v>178</v>
      </c>
      <c r="E87" s="28" t="str">
        <f>VLOOKUP(D87,Sheet2!A$1:B$353,2,FALSE)</f>
        <v>Rural 80</v>
      </c>
      <c r="F87" s="29">
        <v>4389</v>
      </c>
      <c r="G87" s="29">
        <v>10681</v>
      </c>
      <c r="H87" s="29">
        <v>7432</v>
      </c>
      <c r="I87" s="29">
        <v>6617</v>
      </c>
      <c r="J87" s="29">
        <v>4302</v>
      </c>
      <c r="K87" s="29">
        <v>1946</v>
      </c>
      <c r="L87" s="29">
        <v>647</v>
      </c>
      <c r="M87" s="29">
        <v>80</v>
      </c>
      <c r="N87" s="30">
        <v>36094</v>
      </c>
      <c r="O87" s="31">
        <v>21</v>
      </c>
      <c r="P87" s="66">
        <f t="shared" si="10"/>
        <v>0.15</v>
      </c>
      <c r="Q87" s="29">
        <v>26</v>
      </c>
      <c r="R87" s="66">
        <f t="shared" si="11"/>
        <v>0.18571428571428572</v>
      </c>
      <c r="S87" s="29">
        <v>22</v>
      </c>
      <c r="T87" s="66">
        <f t="shared" si="12"/>
        <v>0.15714285714285714</v>
      </c>
      <c r="U87" s="29">
        <v>19</v>
      </c>
      <c r="V87" s="66">
        <f t="shared" si="13"/>
        <v>0.1357142857142857</v>
      </c>
      <c r="W87" s="29">
        <v>24</v>
      </c>
      <c r="X87" s="66">
        <f t="shared" si="14"/>
        <v>0.17142857142857143</v>
      </c>
      <c r="Y87" s="29">
        <v>14</v>
      </c>
      <c r="Z87" s="66">
        <f t="shared" si="15"/>
        <v>0.1</v>
      </c>
      <c r="AA87" s="29">
        <v>6</v>
      </c>
      <c r="AB87" s="66">
        <f t="shared" si="16"/>
        <v>4.2857142857142858E-2</v>
      </c>
      <c r="AC87" s="29">
        <v>8</v>
      </c>
      <c r="AD87" s="66">
        <f t="shared" si="17"/>
        <v>5.7142857142857141E-2</v>
      </c>
      <c r="AE87" s="30">
        <v>140</v>
      </c>
      <c r="AF87" s="79">
        <f t="shared" si="18"/>
        <v>3.8787610129107329E-3</v>
      </c>
      <c r="AG87" s="32">
        <f t="shared" si="19"/>
        <v>52</v>
      </c>
      <c r="AH87" s="33"/>
      <c r="AI87" s="33"/>
      <c r="AJ87" s="33"/>
      <c r="AK87" s="33"/>
      <c r="AL87" s="33"/>
      <c r="AM87" s="33"/>
      <c r="AN87" s="33"/>
      <c r="AO87" s="34"/>
      <c r="AP87" s="34"/>
      <c r="AQ87" s="34"/>
      <c r="AR87" s="34"/>
      <c r="AS87" s="34"/>
      <c r="AT87" s="34"/>
      <c r="AU87" s="34"/>
    </row>
    <row r="88" spans="1:47" x14ac:dyDescent="0.2">
      <c r="A88" s="25" t="s">
        <v>179</v>
      </c>
      <c r="B88" s="26" t="s">
        <v>18</v>
      </c>
      <c r="C88" s="27" t="s">
        <v>55</v>
      </c>
      <c r="D88" s="28" t="s">
        <v>180</v>
      </c>
      <c r="E88" s="28" t="str">
        <f>VLOOKUP(D88,Sheet2!A$1:B$353,2,FALSE)</f>
        <v>Rural 50</v>
      </c>
      <c r="F88" s="29">
        <v>5841</v>
      </c>
      <c r="G88" s="29">
        <v>12501</v>
      </c>
      <c r="H88" s="29">
        <v>14162</v>
      </c>
      <c r="I88" s="29">
        <v>11799</v>
      </c>
      <c r="J88" s="29">
        <v>9756</v>
      </c>
      <c r="K88" s="29">
        <v>5914</v>
      </c>
      <c r="L88" s="29">
        <v>3906</v>
      </c>
      <c r="M88" s="29">
        <v>197</v>
      </c>
      <c r="N88" s="30">
        <v>64076</v>
      </c>
      <c r="O88" s="31">
        <v>280</v>
      </c>
      <c r="P88" s="66">
        <f t="shared" si="10"/>
        <v>0.11354420113544202</v>
      </c>
      <c r="Q88" s="29">
        <v>381</v>
      </c>
      <c r="R88" s="66">
        <f t="shared" si="11"/>
        <v>0.15450121654501217</v>
      </c>
      <c r="S88" s="29">
        <v>567</v>
      </c>
      <c r="T88" s="66">
        <f t="shared" si="12"/>
        <v>0.22992700729927007</v>
      </c>
      <c r="U88" s="29">
        <v>523</v>
      </c>
      <c r="V88" s="66">
        <f t="shared" si="13"/>
        <v>0.21208434712084348</v>
      </c>
      <c r="W88" s="29">
        <v>383</v>
      </c>
      <c r="X88" s="66">
        <f t="shared" si="14"/>
        <v>0.15531224655312248</v>
      </c>
      <c r="Y88" s="29">
        <v>181</v>
      </c>
      <c r="Z88" s="66">
        <f t="shared" si="15"/>
        <v>7.3398215733982156E-2</v>
      </c>
      <c r="AA88" s="29">
        <v>129</v>
      </c>
      <c r="AB88" s="66">
        <f t="shared" si="16"/>
        <v>5.2311435523114354E-2</v>
      </c>
      <c r="AC88" s="29">
        <v>22</v>
      </c>
      <c r="AD88" s="66">
        <f t="shared" si="17"/>
        <v>8.9213300892133016E-3</v>
      </c>
      <c r="AE88" s="30">
        <v>2466</v>
      </c>
      <c r="AF88" s="79">
        <f t="shared" si="18"/>
        <v>3.848554841126163E-2</v>
      </c>
      <c r="AG88" s="32">
        <f t="shared" si="19"/>
        <v>2</v>
      </c>
      <c r="AH88" s="33"/>
      <c r="AI88" s="33"/>
      <c r="AJ88" s="33"/>
      <c r="AK88" s="33"/>
      <c r="AL88" s="33"/>
      <c r="AM88" s="33"/>
      <c r="AN88" s="33"/>
      <c r="AO88" s="34"/>
      <c r="AP88" s="34"/>
      <c r="AQ88" s="34"/>
      <c r="AR88" s="34"/>
      <c r="AS88" s="34"/>
      <c r="AT88" s="34"/>
      <c r="AU88" s="34"/>
    </row>
    <row r="89" spans="1:47" x14ac:dyDescent="0.2">
      <c r="A89" s="25" t="s">
        <v>181</v>
      </c>
      <c r="B89" s="26" t="s">
        <v>18</v>
      </c>
      <c r="C89" s="27" t="s">
        <v>55</v>
      </c>
      <c r="D89" s="28" t="s">
        <v>182</v>
      </c>
      <c r="E89" s="28" t="str">
        <f>VLOOKUP(D89,Sheet2!A$1:B$353,2,FALSE)</f>
        <v>Rural 50</v>
      </c>
      <c r="F89" s="29">
        <v>2420</v>
      </c>
      <c r="G89" s="29">
        <v>3212</v>
      </c>
      <c r="H89" s="29">
        <v>7371</v>
      </c>
      <c r="I89" s="29">
        <v>9024</v>
      </c>
      <c r="J89" s="29">
        <v>9437</v>
      </c>
      <c r="K89" s="29">
        <v>5033</v>
      </c>
      <c r="L89" s="29">
        <v>2470</v>
      </c>
      <c r="M89" s="29">
        <v>168</v>
      </c>
      <c r="N89" s="30">
        <v>39135</v>
      </c>
      <c r="O89" s="31">
        <v>33</v>
      </c>
      <c r="P89" s="66">
        <f t="shared" si="10"/>
        <v>0.11148648648648649</v>
      </c>
      <c r="Q89" s="29">
        <v>19</v>
      </c>
      <c r="R89" s="66">
        <f t="shared" si="11"/>
        <v>6.4189189189189186E-2</v>
      </c>
      <c r="S89" s="29">
        <v>49</v>
      </c>
      <c r="T89" s="66">
        <f t="shared" si="12"/>
        <v>0.16554054054054054</v>
      </c>
      <c r="U89" s="29">
        <v>76</v>
      </c>
      <c r="V89" s="66">
        <f t="shared" si="13"/>
        <v>0.25675675675675674</v>
      </c>
      <c r="W89" s="29">
        <v>51</v>
      </c>
      <c r="X89" s="66">
        <f t="shared" si="14"/>
        <v>0.17229729729729729</v>
      </c>
      <c r="Y89" s="29">
        <v>31</v>
      </c>
      <c r="Z89" s="66">
        <f t="shared" si="15"/>
        <v>0.10472972972972973</v>
      </c>
      <c r="AA89" s="29">
        <v>34</v>
      </c>
      <c r="AB89" s="66">
        <f t="shared" si="16"/>
        <v>0.11486486486486487</v>
      </c>
      <c r="AC89" s="29">
        <v>3</v>
      </c>
      <c r="AD89" s="66">
        <f t="shared" si="17"/>
        <v>1.0135135135135136E-2</v>
      </c>
      <c r="AE89" s="30">
        <v>296</v>
      </c>
      <c r="AF89" s="79">
        <f t="shared" si="18"/>
        <v>7.5635620288744092E-3</v>
      </c>
      <c r="AG89" s="32">
        <f t="shared" si="19"/>
        <v>22</v>
      </c>
      <c r="AH89" s="33"/>
      <c r="AI89" s="33"/>
      <c r="AJ89" s="33"/>
      <c r="AK89" s="33"/>
      <c r="AL89" s="33"/>
      <c r="AM89" s="33"/>
      <c r="AN89" s="33"/>
      <c r="AO89" s="34"/>
      <c r="AP89" s="34"/>
      <c r="AQ89" s="34"/>
      <c r="AR89" s="34"/>
      <c r="AS89" s="34"/>
      <c r="AT89" s="34"/>
      <c r="AU89" s="34"/>
    </row>
    <row r="90" spans="1:47" x14ac:dyDescent="0.2">
      <c r="A90" s="25" t="s">
        <v>183</v>
      </c>
      <c r="B90" s="26" t="s">
        <v>18</v>
      </c>
      <c r="C90" s="27" t="s">
        <v>19</v>
      </c>
      <c r="D90" s="28" t="s">
        <v>184</v>
      </c>
      <c r="E90" s="28" t="str">
        <f>VLOOKUP(D90,Sheet2!A$1:B$353,2,FALSE)</f>
        <v>Rural 50</v>
      </c>
      <c r="F90" s="29">
        <v>2787</v>
      </c>
      <c r="G90" s="29">
        <v>5350</v>
      </c>
      <c r="H90" s="29">
        <v>11867</v>
      </c>
      <c r="I90" s="29">
        <v>10066</v>
      </c>
      <c r="J90" s="29">
        <v>8389</v>
      </c>
      <c r="K90" s="29">
        <v>5907</v>
      </c>
      <c r="L90" s="29">
        <v>4434</v>
      </c>
      <c r="M90" s="29">
        <v>627</v>
      </c>
      <c r="N90" s="30">
        <v>49427</v>
      </c>
      <c r="O90" s="31">
        <v>84</v>
      </c>
      <c r="P90" s="66">
        <f t="shared" si="10"/>
        <v>0.23140495867768596</v>
      </c>
      <c r="Q90" s="29">
        <v>24</v>
      </c>
      <c r="R90" s="66">
        <f t="shared" si="11"/>
        <v>6.6115702479338845E-2</v>
      </c>
      <c r="S90" s="29">
        <v>53</v>
      </c>
      <c r="T90" s="66">
        <f t="shared" si="12"/>
        <v>0.14600550964187328</v>
      </c>
      <c r="U90" s="29">
        <v>55</v>
      </c>
      <c r="V90" s="66">
        <f t="shared" si="13"/>
        <v>0.15151515151515152</v>
      </c>
      <c r="W90" s="29">
        <v>46</v>
      </c>
      <c r="X90" s="66">
        <f t="shared" si="14"/>
        <v>0.12672176308539945</v>
      </c>
      <c r="Y90" s="29">
        <v>33</v>
      </c>
      <c r="Z90" s="66">
        <f t="shared" si="15"/>
        <v>9.0909090909090912E-2</v>
      </c>
      <c r="AA90" s="29">
        <v>48</v>
      </c>
      <c r="AB90" s="66">
        <f t="shared" si="16"/>
        <v>0.13223140495867769</v>
      </c>
      <c r="AC90" s="29">
        <v>20</v>
      </c>
      <c r="AD90" s="66">
        <f t="shared" si="17"/>
        <v>5.5096418732782371E-2</v>
      </c>
      <c r="AE90" s="30">
        <v>363</v>
      </c>
      <c r="AF90" s="79">
        <f t="shared" si="18"/>
        <v>7.3441641208246509E-3</v>
      </c>
      <c r="AG90" s="32">
        <f t="shared" si="19"/>
        <v>24</v>
      </c>
      <c r="AH90" s="33"/>
      <c r="AI90" s="33"/>
      <c r="AJ90" s="33"/>
      <c r="AK90" s="33"/>
      <c r="AL90" s="33"/>
      <c r="AM90" s="33"/>
      <c r="AN90" s="33"/>
      <c r="AO90" s="34"/>
      <c r="AP90" s="34"/>
      <c r="AQ90" s="34"/>
      <c r="AR90" s="34"/>
      <c r="AS90" s="34"/>
      <c r="AT90" s="34"/>
      <c r="AU90" s="34"/>
    </row>
    <row r="91" spans="1:47" x14ac:dyDescent="0.2">
      <c r="A91" s="25" t="s">
        <v>185</v>
      </c>
      <c r="B91" s="26" t="s">
        <v>18</v>
      </c>
      <c r="C91" s="27" t="s">
        <v>10</v>
      </c>
      <c r="D91" s="28" t="s">
        <v>186</v>
      </c>
      <c r="E91" s="28" t="str">
        <f>VLOOKUP(D91,Sheet2!A$1:B$353,2,FALSE)</f>
        <v>Significant Rural</v>
      </c>
      <c r="F91" s="29">
        <v>802</v>
      </c>
      <c r="G91" s="29">
        <v>5699</v>
      </c>
      <c r="H91" s="29">
        <v>14695</v>
      </c>
      <c r="I91" s="29">
        <v>14683</v>
      </c>
      <c r="J91" s="29">
        <v>10177</v>
      </c>
      <c r="K91" s="29">
        <v>6941</v>
      </c>
      <c r="L91" s="29">
        <v>5136</v>
      </c>
      <c r="M91" s="29">
        <v>740</v>
      </c>
      <c r="N91" s="30">
        <v>58873</v>
      </c>
      <c r="O91" s="31">
        <v>8</v>
      </c>
      <c r="P91" s="66">
        <f t="shared" si="10"/>
        <v>6.7226890756302518E-2</v>
      </c>
      <c r="Q91" s="29">
        <v>14</v>
      </c>
      <c r="R91" s="66">
        <f t="shared" si="11"/>
        <v>0.11764705882352941</v>
      </c>
      <c r="S91" s="29">
        <v>23</v>
      </c>
      <c r="T91" s="66">
        <f t="shared" si="12"/>
        <v>0.19327731092436976</v>
      </c>
      <c r="U91" s="29">
        <v>32</v>
      </c>
      <c r="V91" s="66">
        <f t="shared" si="13"/>
        <v>0.26890756302521007</v>
      </c>
      <c r="W91" s="29">
        <v>11</v>
      </c>
      <c r="X91" s="66">
        <f t="shared" si="14"/>
        <v>9.2436974789915971E-2</v>
      </c>
      <c r="Y91" s="29">
        <v>9</v>
      </c>
      <c r="Z91" s="66">
        <f t="shared" si="15"/>
        <v>7.5630252100840331E-2</v>
      </c>
      <c r="AA91" s="29">
        <v>13</v>
      </c>
      <c r="AB91" s="66">
        <f t="shared" si="16"/>
        <v>0.1092436974789916</v>
      </c>
      <c r="AC91" s="29">
        <v>9</v>
      </c>
      <c r="AD91" s="66">
        <f t="shared" si="17"/>
        <v>7.5630252100840331E-2</v>
      </c>
      <c r="AE91" s="30">
        <v>119</v>
      </c>
      <c r="AF91" s="79">
        <f t="shared" si="18"/>
        <v>2.0213000866271466E-3</v>
      </c>
      <c r="AG91" s="32">
        <f t="shared" si="19"/>
        <v>53</v>
      </c>
      <c r="AH91" s="33"/>
      <c r="AI91" s="33"/>
      <c r="AJ91" s="33"/>
      <c r="AK91" s="33"/>
      <c r="AL91" s="33"/>
      <c r="AM91" s="33"/>
      <c r="AN91" s="33"/>
      <c r="AO91" s="34"/>
      <c r="AP91" s="34"/>
      <c r="AQ91" s="34"/>
      <c r="AR91" s="34"/>
      <c r="AS91" s="34"/>
      <c r="AT91" s="34"/>
      <c r="AU91" s="34"/>
    </row>
    <row r="92" spans="1:47" x14ac:dyDescent="0.2">
      <c r="A92" s="25" t="s">
        <v>187</v>
      </c>
      <c r="B92" s="26" t="s">
        <v>18</v>
      </c>
      <c r="C92" s="27" t="s">
        <v>25</v>
      </c>
      <c r="D92" s="28" t="s">
        <v>188</v>
      </c>
      <c r="E92" s="28" t="str">
        <f>VLOOKUP(D92,Sheet2!A$1:B$353,2,FALSE)</f>
        <v>Rural 80</v>
      </c>
      <c r="F92" s="29">
        <v>26175</v>
      </c>
      <c r="G92" s="29">
        <v>13684</v>
      </c>
      <c r="H92" s="29">
        <v>15575</v>
      </c>
      <c r="I92" s="29">
        <v>6123</v>
      </c>
      <c r="J92" s="29">
        <v>3119</v>
      </c>
      <c r="K92" s="29">
        <v>1083</v>
      </c>
      <c r="L92" s="29">
        <v>516</v>
      </c>
      <c r="M92" s="29">
        <v>54</v>
      </c>
      <c r="N92" s="30">
        <v>66329</v>
      </c>
      <c r="O92" s="31">
        <v>800</v>
      </c>
      <c r="P92" s="66">
        <f t="shared" si="10"/>
        <v>0.55749128919860624</v>
      </c>
      <c r="Q92" s="29">
        <v>226</v>
      </c>
      <c r="R92" s="66">
        <f t="shared" si="11"/>
        <v>0.15749128919860628</v>
      </c>
      <c r="S92" s="29">
        <v>263</v>
      </c>
      <c r="T92" s="66">
        <f t="shared" si="12"/>
        <v>0.18327526132404182</v>
      </c>
      <c r="U92" s="29">
        <v>83</v>
      </c>
      <c r="V92" s="66">
        <f t="shared" si="13"/>
        <v>5.7839721254355402E-2</v>
      </c>
      <c r="W92" s="29">
        <v>40</v>
      </c>
      <c r="X92" s="66">
        <f t="shared" si="14"/>
        <v>2.7874564459930314E-2</v>
      </c>
      <c r="Y92" s="29">
        <v>13</v>
      </c>
      <c r="Z92" s="66">
        <f t="shared" si="15"/>
        <v>9.0592334494773528E-3</v>
      </c>
      <c r="AA92" s="29">
        <v>9</v>
      </c>
      <c r="AB92" s="66">
        <f t="shared" si="16"/>
        <v>6.2717770034843206E-3</v>
      </c>
      <c r="AC92" s="29">
        <v>1</v>
      </c>
      <c r="AD92" s="66">
        <f t="shared" si="17"/>
        <v>6.9686411149825784E-4</v>
      </c>
      <c r="AE92" s="30">
        <v>1435</v>
      </c>
      <c r="AF92" s="79">
        <f t="shared" si="18"/>
        <v>2.1634579143361123E-2</v>
      </c>
      <c r="AG92" s="32">
        <f t="shared" si="19"/>
        <v>22</v>
      </c>
      <c r="AH92" s="33"/>
      <c r="AI92" s="33"/>
      <c r="AJ92" s="33"/>
      <c r="AK92" s="33"/>
      <c r="AL92" s="33"/>
      <c r="AM92" s="33"/>
      <c r="AN92" s="33"/>
      <c r="AO92" s="34"/>
      <c r="AP92" s="34"/>
      <c r="AQ92" s="34"/>
      <c r="AR92" s="34"/>
      <c r="AS92" s="34"/>
      <c r="AT92" s="34"/>
      <c r="AU92" s="34"/>
    </row>
    <row r="93" spans="1:47" x14ac:dyDescent="0.2">
      <c r="A93" s="25" t="s">
        <v>189</v>
      </c>
      <c r="B93" s="26" t="s">
        <v>18</v>
      </c>
      <c r="C93" s="27" t="s">
        <v>25</v>
      </c>
      <c r="D93" s="28" t="s">
        <v>190</v>
      </c>
      <c r="E93" s="28" t="str">
        <f>VLOOKUP(D93,Sheet2!A$1:B$353,2,FALSE)</f>
        <v>Rural 50</v>
      </c>
      <c r="F93" s="29">
        <v>9158</v>
      </c>
      <c r="G93" s="29">
        <v>10239</v>
      </c>
      <c r="H93" s="29">
        <v>6042</v>
      </c>
      <c r="I93" s="29">
        <v>4839</v>
      </c>
      <c r="J93" s="29">
        <v>3555</v>
      </c>
      <c r="K93" s="29">
        <v>2261</v>
      </c>
      <c r="L93" s="29">
        <v>1335</v>
      </c>
      <c r="M93" s="29">
        <v>133</v>
      </c>
      <c r="N93" s="30">
        <v>37562</v>
      </c>
      <c r="O93" s="31">
        <v>59</v>
      </c>
      <c r="P93" s="66">
        <f t="shared" si="10"/>
        <v>0.25877192982456143</v>
      </c>
      <c r="Q93" s="29">
        <v>52</v>
      </c>
      <c r="R93" s="66">
        <f t="shared" si="11"/>
        <v>0.22807017543859648</v>
      </c>
      <c r="S93" s="29">
        <v>34</v>
      </c>
      <c r="T93" s="66">
        <f t="shared" si="12"/>
        <v>0.14912280701754385</v>
      </c>
      <c r="U93" s="29">
        <v>18</v>
      </c>
      <c r="V93" s="66">
        <f t="shared" si="13"/>
        <v>7.8947368421052627E-2</v>
      </c>
      <c r="W93" s="29">
        <v>24</v>
      </c>
      <c r="X93" s="66">
        <f t="shared" si="14"/>
        <v>0.10526315789473684</v>
      </c>
      <c r="Y93" s="29">
        <v>19</v>
      </c>
      <c r="Z93" s="66">
        <f t="shared" si="15"/>
        <v>8.3333333333333329E-2</v>
      </c>
      <c r="AA93" s="29">
        <v>20</v>
      </c>
      <c r="AB93" s="66">
        <f t="shared" si="16"/>
        <v>8.771929824561403E-2</v>
      </c>
      <c r="AC93" s="29">
        <v>2</v>
      </c>
      <c r="AD93" s="66">
        <f t="shared" si="17"/>
        <v>8.771929824561403E-3</v>
      </c>
      <c r="AE93" s="30">
        <v>228</v>
      </c>
      <c r="AF93" s="79">
        <f t="shared" si="18"/>
        <v>6.0699643256482616E-3</v>
      </c>
      <c r="AG93" s="32">
        <f t="shared" si="19"/>
        <v>29</v>
      </c>
      <c r="AH93" s="33"/>
      <c r="AI93" s="33"/>
      <c r="AJ93" s="33"/>
      <c r="AK93" s="33"/>
      <c r="AL93" s="33"/>
      <c r="AM93" s="33"/>
      <c r="AN93" s="33"/>
      <c r="AO93" s="34"/>
      <c r="AP93" s="34"/>
      <c r="AQ93" s="34"/>
      <c r="AR93" s="34"/>
      <c r="AS93" s="34"/>
      <c r="AT93" s="34"/>
      <c r="AU93" s="34"/>
    </row>
    <row r="94" spans="1:47" x14ac:dyDescent="0.2">
      <c r="A94" s="25" t="s">
        <v>191</v>
      </c>
      <c r="B94" s="26" t="s">
        <v>54</v>
      </c>
      <c r="C94" s="27" t="s">
        <v>44</v>
      </c>
      <c r="D94" s="28" t="s">
        <v>644</v>
      </c>
      <c r="E94" s="28" t="str">
        <f>VLOOKUP(D94,Sheet2!A$1:B$353,2,FALSE)</f>
        <v>Rural 50</v>
      </c>
      <c r="F94" s="29">
        <v>39769</v>
      </c>
      <c r="G94" s="29">
        <v>35247</v>
      </c>
      <c r="H94" s="29">
        <v>29398</v>
      </c>
      <c r="I94" s="29">
        <v>22899</v>
      </c>
      <c r="J94" s="29">
        <v>14394</v>
      </c>
      <c r="K94" s="29">
        <v>6315</v>
      </c>
      <c r="L94" s="29">
        <v>2942</v>
      </c>
      <c r="M94" s="29">
        <v>251</v>
      </c>
      <c r="N94" s="30">
        <v>151215</v>
      </c>
      <c r="O94" s="31">
        <v>580</v>
      </c>
      <c r="P94" s="66">
        <f t="shared" si="10"/>
        <v>0.35846724351050679</v>
      </c>
      <c r="Q94" s="29">
        <v>401</v>
      </c>
      <c r="R94" s="66">
        <f t="shared" si="11"/>
        <v>0.24783683559950556</v>
      </c>
      <c r="S94" s="29">
        <v>317</v>
      </c>
      <c r="T94" s="66">
        <f t="shared" si="12"/>
        <v>0.19592088998763907</v>
      </c>
      <c r="U94" s="29">
        <v>180</v>
      </c>
      <c r="V94" s="66">
        <f t="shared" si="13"/>
        <v>0.11124845488257108</v>
      </c>
      <c r="W94" s="29">
        <v>79</v>
      </c>
      <c r="X94" s="66">
        <f t="shared" si="14"/>
        <v>4.8825710754017308E-2</v>
      </c>
      <c r="Y94" s="29">
        <v>41</v>
      </c>
      <c r="Z94" s="66">
        <f t="shared" si="15"/>
        <v>2.5339925834363411E-2</v>
      </c>
      <c r="AA94" s="29">
        <v>15</v>
      </c>
      <c r="AB94" s="66">
        <f t="shared" si="16"/>
        <v>9.270704573547589E-3</v>
      </c>
      <c r="AC94" s="29">
        <v>5</v>
      </c>
      <c r="AD94" s="66">
        <f t="shared" si="17"/>
        <v>3.0902348578491965E-3</v>
      </c>
      <c r="AE94" s="30">
        <v>1618</v>
      </c>
      <c r="AF94" s="79">
        <f t="shared" si="18"/>
        <v>1.0699996693449725E-2</v>
      </c>
      <c r="AG94" s="32">
        <f t="shared" si="19"/>
        <v>10</v>
      </c>
      <c r="AH94" s="33"/>
      <c r="AI94" s="33"/>
      <c r="AJ94" s="33"/>
      <c r="AK94" s="33"/>
      <c r="AL94" s="33"/>
      <c r="AM94" s="33"/>
      <c r="AN94" s="33"/>
      <c r="AO94" s="34"/>
      <c r="AP94" s="34"/>
      <c r="AQ94" s="34"/>
      <c r="AR94" s="34"/>
      <c r="AS94" s="34"/>
      <c r="AT94" s="34"/>
      <c r="AU94" s="34"/>
    </row>
    <row r="95" spans="1:47" x14ac:dyDescent="0.2">
      <c r="A95" s="25" t="s">
        <v>192</v>
      </c>
      <c r="B95" s="26" t="s">
        <v>18</v>
      </c>
      <c r="C95" s="27" t="s">
        <v>60</v>
      </c>
      <c r="D95" s="28" t="s">
        <v>193</v>
      </c>
      <c r="E95" s="28" t="str">
        <f>VLOOKUP(D95,Sheet2!A$1:B$353,2,FALSE)</f>
        <v>Significant Rural</v>
      </c>
      <c r="F95" s="29">
        <v>17501</v>
      </c>
      <c r="G95" s="29">
        <v>10651</v>
      </c>
      <c r="H95" s="29">
        <v>8025</v>
      </c>
      <c r="I95" s="29">
        <v>5631</v>
      </c>
      <c r="J95" s="29">
        <v>3932</v>
      </c>
      <c r="K95" s="29">
        <v>2055</v>
      </c>
      <c r="L95" s="29">
        <v>1086</v>
      </c>
      <c r="M95" s="29">
        <v>91</v>
      </c>
      <c r="N95" s="30">
        <v>48972</v>
      </c>
      <c r="O95" s="31">
        <v>51</v>
      </c>
      <c r="P95" s="66">
        <f t="shared" si="10"/>
        <v>0.30177514792899407</v>
      </c>
      <c r="Q95" s="29">
        <v>30</v>
      </c>
      <c r="R95" s="66">
        <f t="shared" si="11"/>
        <v>0.17751479289940827</v>
      </c>
      <c r="S95" s="29">
        <v>33</v>
      </c>
      <c r="T95" s="66">
        <f t="shared" si="12"/>
        <v>0.19526627218934911</v>
      </c>
      <c r="U95" s="29">
        <v>17</v>
      </c>
      <c r="V95" s="66">
        <f t="shared" si="13"/>
        <v>0.10059171597633136</v>
      </c>
      <c r="W95" s="29">
        <v>19</v>
      </c>
      <c r="X95" s="66">
        <f t="shared" si="14"/>
        <v>0.11242603550295859</v>
      </c>
      <c r="Y95" s="29">
        <v>15</v>
      </c>
      <c r="Z95" s="66">
        <f t="shared" si="15"/>
        <v>8.8757396449704137E-2</v>
      </c>
      <c r="AA95" s="29">
        <v>4</v>
      </c>
      <c r="AB95" s="66">
        <f t="shared" si="16"/>
        <v>2.3668639053254437E-2</v>
      </c>
      <c r="AC95" s="29">
        <v>0</v>
      </c>
      <c r="AD95" s="66">
        <f t="shared" si="17"/>
        <v>0</v>
      </c>
      <c r="AE95" s="30">
        <v>169</v>
      </c>
      <c r="AF95" s="79">
        <f t="shared" si="18"/>
        <v>3.4509515641591112E-3</v>
      </c>
      <c r="AG95" s="32">
        <f t="shared" si="19"/>
        <v>40</v>
      </c>
      <c r="AH95" s="33"/>
      <c r="AI95" s="33"/>
      <c r="AJ95" s="33"/>
      <c r="AK95" s="33"/>
      <c r="AL95" s="33"/>
      <c r="AM95" s="33"/>
      <c r="AN95" s="33"/>
      <c r="AO95" s="34"/>
      <c r="AP95" s="34"/>
      <c r="AQ95" s="34"/>
      <c r="AR95" s="34"/>
      <c r="AS95" s="34"/>
      <c r="AT95" s="34"/>
      <c r="AU95" s="34"/>
    </row>
    <row r="96" spans="1:47" x14ac:dyDescent="0.2">
      <c r="A96" s="25" t="s">
        <v>194</v>
      </c>
      <c r="B96" s="26" t="s">
        <v>18</v>
      </c>
      <c r="C96" s="27" t="s">
        <v>19</v>
      </c>
      <c r="D96" s="28" t="s">
        <v>195</v>
      </c>
      <c r="E96" s="28" t="str">
        <f>VLOOKUP(D96,Sheet2!A$1:B$353,2,FALSE)</f>
        <v>Other Urban</v>
      </c>
      <c r="F96" s="29">
        <v>8180</v>
      </c>
      <c r="G96" s="29">
        <v>12748</v>
      </c>
      <c r="H96" s="29">
        <v>10592</v>
      </c>
      <c r="I96" s="29">
        <v>8540</v>
      </c>
      <c r="J96" s="29">
        <v>4484</v>
      </c>
      <c r="K96" s="29">
        <v>2014</v>
      </c>
      <c r="L96" s="29">
        <v>1096</v>
      </c>
      <c r="M96" s="29">
        <v>89</v>
      </c>
      <c r="N96" s="30">
        <v>47743</v>
      </c>
      <c r="O96" s="31">
        <v>91</v>
      </c>
      <c r="P96" s="66">
        <f t="shared" si="10"/>
        <v>8.1032947462154947E-2</v>
      </c>
      <c r="Q96" s="29">
        <v>116</v>
      </c>
      <c r="R96" s="66">
        <f t="shared" si="11"/>
        <v>0.10329474621549421</v>
      </c>
      <c r="S96" s="29">
        <v>196</v>
      </c>
      <c r="T96" s="66">
        <f t="shared" si="12"/>
        <v>0.17453250222617989</v>
      </c>
      <c r="U96" s="29">
        <v>363</v>
      </c>
      <c r="V96" s="66">
        <f t="shared" si="13"/>
        <v>0.3232413178984862</v>
      </c>
      <c r="W96" s="29">
        <v>204</v>
      </c>
      <c r="X96" s="66">
        <f t="shared" si="14"/>
        <v>0.18165627782724844</v>
      </c>
      <c r="Y96" s="29">
        <v>99</v>
      </c>
      <c r="Z96" s="66">
        <f t="shared" si="15"/>
        <v>8.8156723063223502E-2</v>
      </c>
      <c r="AA96" s="29">
        <v>51</v>
      </c>
      <c r="AB96" s="66">
        <f t="shared" si="16"/>
        <v>4.541406945681211E-2</v>
      </c>
      <c r="AC96" s="29">
        <v>3</v>
      </c>
      <c r="AD96" s="66">
        <f t="shared" si="17"/>
        <v>2.6714158504007124E-3</v>
      </c>
      <c r="AE96" s="30">
        <v>1123</v>
      </c>
      <c r="AF96" s="79">
        <f t="shared" si="18"/>
        <v>2.352177282533565E-2</v>
      </c>
      <c r="AG96" s="32">
        <f t="shared" si="19"/>
        <v>4</v>
      </c>
      <c r="AH96" s="33"/>
      <c r="AI96" s="33"/>
      <c r="AJ96" s="33"/>
      <c r="AK96" s="33"/>
      <c r="AL96" s="33"/>
      <c r="AM96" s="33"/>
      <c r="AN96" s="33"/>
      <c r="AO96" s="34"/>
      <c r="AP96" s="34"/>
      <c r="AQ96" s="34"/>
      <c r="AR96" s="34"/>
      <c r="AS96" s="34"/>
      <c r="AT96" s="34"/>
      <c r="AU96" s="34"/>
    </row>
    <row r="97" spans="1:47" x14ac:dyDescent="0.2">
      <c r="A97" s="25" t="s">
        <v>196</v>
      </c>
      <c r="B97" s="26" t="s">
        <v>18</v>
      </c>
      <c r="C97" s="27" t="s">
        <v>19</v>
      </c>
      <c r="D97" s="28" t="s">
        <v>197</v>
      </c>
      <c r="E97" s="28" t="str">
        <f>VLOOKUP(D97,Sheet2!A$1:B$353,2,FALSE)</f>
        <v>Significant Rural</v>
      </c>
      <c r="F97" s="29">
        <v>4395</v>
      </c>
      <c r="G97" s="29">
        <v>11200</v>
      </c>
      <c r="H97" s="29">
        <v>17273</v>
      </c>
      <c r="I97" s="29">
        <v>9401</v>
      </c>
      <c r="J97" s="29">
        <v>6928</v>
      </c>
      <c r="K97" s="29">
        <v>2799</v>
      </c>
      <c r="L97" s="29">
        <v>1019</v>
      </c>
      <c r="M97" s="29">
        <v>23</v>
      </c>
      <c r="N97" s="30">
        <v>53038</v>
      </c>
      <c r="O97" s="31">
        <v>28</v>
      </c>
      <c r="P97" s="66">
        <f t="shared" si="10"/>
        <v>0.12785388127853881</v>
      </c>
      <c r="Q97" s="29">
        <v>40</v>
      </c>
      <c r="R97" s="66">
        <f t="shared" si="11"/>
        <v>0.18264840182648401</v>
      </c>
      <c r="S97" s="29">
        <v>62</v>
      </c>
      <c r="T97" s="66">
        <f t="shared" si="12"/>
        <v>0.28310502283105021</v>
      </c>
      <c r="U97" s="29">
        <v>34</v>
      </c>
      <c r="V97" s="66">
        <f t="shared" si="13"/>
        <v>0.15525114155251141</v>
      </c>
      <c r="W97" s="29">
        <v>29</v>
      </c>
      <c r="X97" s="66">
        <f t="shared" si="14"/>
        <v>0.13242009132420091</v>
      </c>
      <c r="Y97" s="29">
        <v>12</v>
      </c>
      <c r="Z97" s="66">
        <f t="shared" si="15"/>
        <v>5.4794520547945202E-2</v>
      </c>
      <c r="AA97" s="29">
        <v>14</v>
      </c>
      <c r="AB97" s="66">
        <f t="shared" si="16"/>
        <v>6.3926940639269403E-2</v>
      </c>
      <c r="AC97" s="29">
        <v>0</v>
      </c>
      <c r="AD97" s="66">
        <f t="shared" si="17"/>
        <v>0</v>
      </c>
      <c r="AE97" s="30">
        <v>219</v>
      </c>
      <c r="AF97" s="79">
        <f t="shared" si="18"/>
        <v>4.1291149741694635E-3</v>
      </c>
      <c r="AG97" s="32">
        <f t="shared" si="19"/>
        <v>37</v>
      </c>
      <c r="AH97" s="33"/>
      <c r="AI97" s="33"/>
      <c r="AJ97" s="33"/>
      <c r="AK97" s="33"/>
      <c r="AL97" s="33"/>
      <c r="AM97" s="33"/>
      <c r="AN97" s="33"/>
      <c r="AO97" s="34"/>
      <c r="AP97" s="34"/>
      <c r="AQ97" s="34"/>
      <c r="AR97" s="34"/>
      <c r="AS97" s="34"/>
      <c r="AT97" s="34"/>
      <c r="AU97" s="34"/>
    </row>
    <row r="98" spans="1:47" x14ac:dyDescent="0.2">
      <c r="A98" s="25" t="s">
        <v>198</v>
      </c>
      <c r="B98" s="26" t="s">
        <v>18</v>
      </c>
      <c r="C98" s="27" t="s">
        <v>22</v>
      </c>
      <c r="D98" s="28" t="s">
        <v>199</v>
      </c>
      <c r="E98" s="28" t="str">
        <f>VLOOKUP(D98,Sheet2!A$1:B$353,2,FALSE)</f>
        <v>Rural 80</v>
      </c>
      <c r="F98" s="29">
        <v>4188</v>
      </c>
      <c r="G98" s="29">
        <v>6816</v>
      </c>
      <c r="H98" s="29">
        <v>5169</v>
      </c>
      <c r="I98" s="29">
        <v>4528</v>
      </c>
      <c r="J98" s="29">
        <v>3184</v>
      </c>
      <c r="K98" s="29">
        <v>1019</v>
      </c>
      <c r="L98" s="29">
        <v>398</v>
      </c>
      <c r="M98" s="29">
        <v>48</v>
      </c>
      <c r="N98" s="30">
        <v>25350</v>
      </c>
      <c r="O98" s="31">
        <v>218</v>
      </c>
      <c r="P98" s="66">
        <f t="shared" si="10"/>
        <v>0.16064848931466469</v>
      </c>
      <c r="Q98" s="29">
        <v>327</v>
      </c>
      <c r="R98" s="66">
        <f t="shared" si="11"/>
        <v>0.24097273397199706</v>
      </c>
      <c r="S98" s="29">
        <v>291</v>
      </c>
      <c r="T98" s="66">
        <f t="shared" si="12"/>
        <v>0.21444362564480471</v>
      </c>
      <c r="U98" s="29">
        <v>227</v>
      </c>
      <c r="V98" s="66">
        <f t="shared" si="13"/>
        <v>0.16728076639646278</v>
      </c>
      <c r="W98" s="29">
        <v>150</v>
      </c>
      <c r="X98" s="66">
        <f t="shared" si="14"/>
        <v>0.1105379513633014</v>
      </c>
      <c r="Y98" s="29">
        <v>84</v>
      </c>
      <c r="Z98" s="66">
        <f t="shared" si="15"/>
        <v>6.1901252763448787E-2</v>
      </c>
      <c r="AA98" s="29">
        <v>55</v>
      </c>
      <c r="AB98" s="66">
        <f t="shared" si="16"/>
        <v>4.0530582166543844E-2</v>
      </c>
      <c r="AC98" s="29">
        <v>5</v>
      </c>
      <c r="AD98" s="66">
        <f t="shared" si="17"/>
        <v>3.6845983787767134E-3</v>
      </c>
      <c r="AE98" s="30">
        <v>1357</v>
      </c>
      <c r="AF98" s="79">
        <f t="shared" si="18"/>
        <v>5.3530571992110455E-2</v>
      </c>
      <c r="AG98" s="32">
        <f t="shared" si="19"/>
        <v>9</v>
      </c>
      <c r="AH98" s="33"/>
      <c r="AI98" s="33"/>
      <c r="AJ98" s="33"/>
      <c r="AK98" s="33"/>
      <c r="AL98" s="33"/>
      <c r="AM98" s="33"/>
      <c r="AN98" s="33"/>
      <c r="AO98" s="34"/>
      <c r="AP98" s="34"/>
      <c r="AQ98" s="34"/>
      <c r="AR98" s="34"/>
      <c r="AS98" s="34"/>
      <c r="AT98" s="34"/>
      <c r="AU98" s="34"/>
    </row>
    <row r="99" spans="1:47" x14ac:dyDescent="0.2">
      <c r="A99" s="25" t="s">
        <v>200</v>
      </c>
      <c r="B99" s="26" t="s">
        <v>18</v>
      </c>
      <c r="C99" s="27" t="s">
        <v>19</v>
      </c>
      <c r="D99" s="28" t="s">
        <v>201</v>
      </c>
      <c r="E99" s="28" t="str">
        <f>VLOOKUP(D99,Sheet2!A$1:B$353,2,FALSE)</f>
        <v>Major Urban</v>
      </c>
      <c r="F99" s="29">
        <v>322</v>
      </c>
      <c r="G99" s="29">
        <v>1839</v>
      </c>
      <c r="H99" s="29">
        <v>7230</v>
      </c>
      <c r="I99" s="29">
        <v>13203</v>
      </c>
      <c r="J99" s="29">
        <v>10700</v>
      </c>
      <c r="K99" s="29">
        <v>7752</v>
      </c>
      <c r="L99" s="29">
        <v>11089</v>
      </c>
      <c r="M99" s="29">
        <v>3663</v>
      </c>
      <c r="N99" s="30">
        <v>55798</v>
      </c>
      <c r="O99" s="31">
        <v>24</v>
      </c>
      <c r="P99" s="66">
        <f t="shared" si="10"/>
        <v>4.3321299638989168E-2</v>
      </c>
      <c r="Q99" s="29">
        <v>18</v>
      </c>
      <c r="R99" s="66">
        <f t="shared" si="11"/>
        <v>3.2490974729241874E-2</v>
      </c>
      <c r="S99" s="29">
        <v>65</v>
      </c>
      <c r="T99" s="66">
        <f t="shared" si="12"/>
        <v>0.11732851985559567</v>
      </c>
      <c r="U99" s="29">
        <v>110</v>
      </c>
      <c r="V99" s="66">
        <f t="shared" si="13"/>
        <v>0.19855595667870035</v>
      </c>
      <c r="W99" s="29">
        <v>86</v>
      </c>
      <c r="X99" s="66">
        <f t="shared" si="14"/>
        <v>0.1552346570397112</v>
      </c>
      <c r="Y99" s="29">
        <v>71</v>
      </c>
      <c r="Z99" s="66">
        <f t="shared" si="15"/>
        <v>0.12815884476534295</v>
      </c>
      <c r="AA99" s="29">
        <v>113</v>
      </c>
      <c r="AB99" s="66">
        <f t="shared" si="16"/>
        <v>0.20397111913357402</v>
      </c>
      <c r="AC99" s="29">
        <v>67</v>
      </c>
      <c r="AD99" s="66">
        <f t="shared" si="17"/>
        <v>0.12093862815884476</v>
      </c>
      <c r="AE99" s="30">
        <v>554</v>
      </c>
      <c r="AF99" s="79">
        <f t="shared" si="18"/>
        <v>9.9286712785404494E-3</v>
      </c>
      <c r="AG99" s="32">
        <f t="shared" si="19"/>
        <v>20</v>
      </c>
      <c r="AH99" s="33"/>
      <c r="AI99" s="33"/>
      <c r="AJ99" s="33"/>
      <c r="AK99" s="33"/>
      <c r="AL99" s="33"/>
      <c r="AM99" s="33"/>
      <c r="AN99" s="33"/>
      <c r="AO99" s="34"/>
      <c r="AP99" s="34"/>
      <c r="AQ99" s="34"/>
      <c r="AR99" s="34"/>
      <c r="AS99" s="34"/>
      <c r="AT99" s="34"/>
      <c r="AU99" s="34"/>
    </row>
    <row r="100" spans="1:47" x14ac:dyDescent="0.2">
      <c r="A100" s="25" t="s">
        <v>202</v>
      </c>
      <c r="B100" s="26" t="s">
        <v>38</v>
      </c>
      <c r="C100" s="27" t="s">
        <v>39</v>
      </c>
      <c r="D100" s="28" t="s">
        <v>203</v>
      </c>
      <c r="E100" s="28" t="str">
        <f>VLOOKUP(D100,Sheet2!A$1:B$353,2,FALSE)</f>
        <v>Major Urban</v>
      </c>
      <c r="F100" s="29">
        <v>5006</v>
      </c>
      <c r="G100" s="29">
        <v>11379</v>
      </c>
      <c r="H100" s="29">
        <v>33270</v>
      </c>
      <c r="I100" s="29">
        <v>35870</v>
      </c>
      <c r="J100" s="29">
        <v>20802</v>
      </c>
      <c r="K100" s="29">
        <v>8966</v>
      </c>
      <c r="L100" s="29">
        <v>5821</v>
      </c>
      <c r="M100" s="29">
        <v>867</v>
      </c>
      <c r="N100" s="30">
        <v>121981</v>
      </c>
      <c r="O100" s="31">
        <v>28</v>
      </c>
      <c r="P100" s="66">
        <f t="shared" si="10"/>
        <v>2.7559055118110236E-2</v>
      </c>
      <c r="Q100" s="29">
        <v>150</v>
      </c>
      <c r="R100" s="66">
        <f t="shared" si="11"/>
        <v>0.14763779527559054</v>
      </c>
      <c r="S100" s="29">
        <v>349</v>
      </c>
      <c r="T100" s="66">
        <f t="shared" si="12"/>
        <v>0.34350393700787402</v>
      </c>
      <c r="U100" s="29">
        <v>281</v>
      </c>
      <c r="V100" s="66">
        <f t="shared" si="13"/>
        <v>0.27657480314960631</v>
      </c>
      <c r="W100" s="29">
        <v>114</v>
      </c>
      <c r="X100" s="66">
        <f t="shared" si="14"/>
        <v>0.11220472440944881</v>
      </c>
      <c r="Y100" s="29">
        <v>54</v>
      </c>
      <c r="Z100" s="66">
        <f t="shared" si="15"/>
        <v>5.3149606299212601E-2</v>
      </c>
      <c r="AA100" s="29">
        <v>33</v>
      </c>
      <c r="AB100" s="66">
        <f t="shared" si="16"/>
        <v>3.2480314960629919E-2</v>
      </c>
      <c r="AC100" s="29">
        <v>7</v>
      </c>
      <c r="AD100" s="66">
        <f t="shared" si="17"/>
        <v>6.889763779527559E-3</v>
      </c>
      <c r="AE100" s="30">
        <v>1016</v>
      </c>
      <c r="AF100" s="79">
        <f t="shared" si="18"/>
        <v>8.3291660176584882E-3</v>
      </c>
      <c r="AG100" s="32">
        <f t="shared" si="19"/>
        <v>24</v>
      </c>
      <c r="AH100" s="33"/>
      <c r="AI100" s="33"/>
      <c r="AJ100" s="33"/>
      <c r="AK100" s="33"/>
      <c r="AL100" s="33"/>
      <c r="AM100" s="33"/>
      <c r="AN100" s="33"/>
      <c r="AO100" s="34"/>
      <c r="AP100" s="34"/>
      <c r="AQ100" s="34"/>
      <c r="AR100" s="34"/>
      <c r="AS100" s="34"/>
      <c r="AT100" s="34"/>
      <c r="AU100" s="34"/>
    </row>
    <row r="101" spans="1:47" x14ac:dyDescent="0.2">
      <c r="A101" s="25" t="s">
        <v>204</v>
      </c>
      <c r="B101" s="26" t="s">
        <v>18</v>
      </c>
      <c r="C101" s="27" t="s">
        <v>10</v>
      </c>
      <c r="D101" s="28" t="s">
        <v>205</v>
      </c>
      <c r="E101" s="28" t="str">
        <f>VLOOKUP(D101,Sheet2!A$1:B$353,2,FALSE)</f>
        <v>Significant Rural</v>
      </c>
      <c r="F101" s="29">
        <v>1750</v>
      </c>
      <c r="G101" s="29">
        <v>4901</v>
      </c>
      <c r="H101" s="29">
        <v>11375</v>
      </c>
      <c r="I101" s="29">
        <v>13690</v>
      </c>
      <c r="J101" s="29">
        <v>9346</v>
      </c>
      <c r="K101" s="29">
        <v>6708</v>
      </c>
      <c r="L101" s="29">
        <v>5788</v>
      </c>
      <c r="M101" s="29">
        <v>1131</v>
      </c>
      <c r="N101" s="30">
        <v>54689</v>
      </c>
      <c r="O101" s="31">
        <v>24</v>
      </c>
      <c r="P101" s="66">
        <f t="shared" si="10"/>
        <v>8.8888888888888892E-2</v>
      </c>
      <c r="Q101" s="29">
        <v>42</v>
      </c>
      <c r="R101" s="66">
        <f t="shared" si="11"/>
        <v>0.15555555555555556</v>
      </c>
      <c r="S101" s="29">
        <v>59</v>
      </c>
      <c r="T101" s="66">
        <f t="shared" si="12"/>
        <v>0.21851851851851853</v>
      </c>
      <c r="U101" s="29">
        <v>45</v>
      </c>
      <c r="V101" s="66">
        <f t="shared" si="13"/>
        <v>0.16666666666666666</v>
      </c>
      <c r="W101" s="29">
        <v>24</v>
      </c>
      <c r="X101" s="66">
        <f t="shared" si="14"/>
        <v>8.8888888888888892E-2</v>
      </c>
      <c r="Y101" s="29">
        <v>32</v>
      </c>
      <c r="Z101" s="66">
        <f t="shared" si="15"/>
        <v>0.11851851851851852</v>
      </c>
      <c r="AA101" s="29">
        <v>34</v>
      </c>
      <c r="AB101" s="66">
        <f t="shared" si="16"/>
        <v>0.12592592592592591</v>
      </c>
      <c r="AC101" s="29">
        <v>10</v>
      </c>
      <c r="AD101" s="66">
        <f t="shared" si="17"/>
        <v>3.7037037037037035E-2</v>
      </c>
      <c r="AE101" s="30">
        <v>270</v>
      </c>
      <c r="AF101" s="79">
        <f t="shared" si="18"/>
        <v>4.9370074420815886E-3</v>
      </c>
      <c r="AG101" s="32">
        <f t="shared" si="19"/>
        <v>32</v>
      </c>
      <c r="AH101" s="33"/>
      <c r="AI101" s="33"/>
      <c r="AJ101" s="33"/>
      <c r="AK101" s="33"/>
      <c r="AL101" s="33"/>
      <c r="AM101" s="33"/>
      <c r="AN101" s="33"/>
      <c r="AO101" s="34"/>
      <c r="AP101" s="34"/>
      <c r="AQ101" s="34"/>
      <c r="AR101" s="34"/>
      <c r="AS101" s="34"/>
      <c r="AT101" s="34"/>
      <c r="AU101" s="34"/>
    </row>
    <row r="102" spans="1:47" x14ac:dyDescent="0.2">
      <c r="A102" s="25" t="s">
        <v>206</v>
      </c>
      <c r="B102" s="26" t="s">
        <v>18</v>
      </c>
      <c r="C102" s="27" t="s">
        <v>19</v>
      </c>
      <c r="D102" s="28" t="s">
        <v>207</v>
      </c>
      <c r="E102" s="28" t="str">
        <f>VLOOKUP(D102,Sheet2!A$1:B$353,2,FALSE)</f>
        <v>Major Urban</v>
      </c>
      <c r="F102" s="29">
        <v>147</v>
      </c>
      <c r="G102" s="29">
        <v>1144</v>
      </c>
      <c r="H102" s="29">
        <v>4897</v>
      </c>
      <c r="I102" s="29">
        <v>8458</v>
      </c>
      <c r="J102" s="29">
        <v>7650</v>
      </c>
      <c r="K102" s="29">
        <v>4481</v>
      </c>
      <c r="L102" s="29">
        <v>3867</v>
      </c>
      <c r="M102" s="29">
        <v>129</v>
      </c>
      <c r="N102" s="30">
        <v>30773</v>
      </c>
      <c r="O102" s="31">
        <v>1</v>
      </c>
      <c r="P102" s="66">
        <f t="shared" si="10"/>
        <v>7.3529411764705881E-3</v>
      </c>
      <c r="Q102" s="29">
        <v>6</v>
      </c>
      <c r="R102" s="66">
        <f t="shared" si="11"/>
        <v>4.4117647058823532E-2</v>
      </c>
      <c r="S102" s="29">
        <v>38</v>
      </c>
      <c r="T102" s="66">
        <f t="shared" si="12"/>
        <v>0.27941176470588236</v>
      </c>
      <c r="U102" s="29">
        <v>51</v>
      </c>
      <c r="V102" s="66">
        <f t="shared" si="13"/>
        <v>0.375</v>
      </c>
      <c r="W102" s="29">
        <v>23</v>
      </c>
      <c r="X102" s="66">
        <f t="shared" si="14"/>
        <v>0.16911764705882354</v>
      </c>
      <c r="Y102" s="29">
        <v>8</v>
      </c>
      <c r="Z102" s="66">
        <f t="shared" si="15"/>
        <v>5.8823529411764705E-2</v>
      </c>
      <c r="AA102" s="29">
        <v>9</v>
      </c>
      <c r="AB102" s="66">
        <f t="shared" si="16"/>
        <v>6.6176470588235295E-2</v>
      </c>
      <c r="AC102" s="29">
        <v>0</v>
      </c>
      <c r="AD102" s="66">
        <f t="shared" si="17"/>
        <v>0</v>
      </c>
      <c r="AE102" s="30">
        <v>136</v>
      </c>
      <c r="AF102" s="79">
        <f t="shared" si="18"/>
        <v>4.4194586163195009E-3</v>
      </c>
      <c r="AG102" s="32">
        <f t="shared" si="19"/>
        <v>47</v>
      </c>
      <c r="AH102" s="33"/>
      <c r="AI102" s="33"/>
      <c r="AJ102" s="33"/>
      <c r="AK102" s="33"/>
      <c r="AL102" s="33"/>
      <c r="AM102" s="33"/>
      <c r="AN102" s="33"/>
      <c r="AO102" s="34"/>
      <c r="AP102" s="34"/>
      <c r="AQ102" s="34"/>
      <c r="AR102" s="34"/>
      <c r="AS102" s="34"/>
      <c r="AT102" s="34"/>
      <c r="AU102" s="34"/>
    </row>
    <row r="103" spans="1:47" x14ac:dyDescent="0.2">
      <c r="A103" s="25" t="s">
        <v>208</v>
      </c>
      <c r="B103" s="26" t="s">
        <v>18</v>
      </c>
      <c r="C103" s="27" t="s">
        <v>25</v>
      </c>
      <c r="D103" s="28" t="s">
        <v>209</v>
      </c>
      <c r="E103" s="28" t="str">
        <f>VLOOKUP(D103,Sheet2!A$1:B$353,2,FALSE)</f>
        <v>Large Urban</v>
      </c>
      <c r="F103" s="29">
        <v>21122</v>
      </c>
      <c r="G103" s="29">
        <v>13332</v>
      </c>
      <c r="H103" s="29">
        <v>7661</v>
      </c>
      <c r="I103" s="29">
        <v>4957</v>
      </c>
      <c r="J103" s="29">
        <v>2147</v>
      </c>
      <c r="K103" s="29">
        <v>809</v>
      </c>
      <c r="L103" s="29">
        <v>480</v>
      </c>
      <c r="M103" s="29">
        <v>36</v>
      </c>
      <c r="N103" s="30">
        <v>50544</v>
      </c>
      <c r="O103" s="31">
        <v>41</v>
      </c>
      <c r="P103" s="66">
        <f t="shared" si="10"/>
        <v>0.39805825242718446</v>
      </c>
      <c r="Q103" s="29">
        <v>30</v>
      </c>
      <c r="R103" s="66">
        <f t="shared" si="11"/>
        <v>0.29126213592233008</v>
      </c>
      <c r="S103" s="29">
        <v>12</v>
      </c>
      <c r="T103" s="66">
        <f t="shared" si="12"/>
        <v>0.11650485436893204</v>
      </c>
      <c r="U103" s="29">
        <v>9</v>
      </c>
      <c r="V103" s="66">
        <f t="shared" si="13"/>
        <v>8.7378640776699032E-2</v>
      </c>
      <c r="W103" s="29">
        <v>6</v>
      </c>
      <c r="X103" s="66">
        <f t="shared" si="14"/>
        <v>5.8252427184466021E-2</v>
      </c>
      <c r="Y103" s="29">
        <v>3</v>
      </c>
      <c r="Z103" s="66">
        <f t="shared" si="15"/>
        <v>2.9126213592233011E-2</v>
      </c>
      <c r="AA103" s="29">
        <v>1</v>
      </c>
      <c r="AB103" s="66">
        <f t="shared" si="16"/>
        <v>9.7087378640776691E-3</v>
      </c>
      <c r="AC103" s="29">
        <v>1</v>
      </c>
      <c r="AD103" s="66">
        <f t="shared" si="17"/>
        <v>9.7087378640776691E-3</v>
      </c>
      <c r="AE103" s="30">
        <v>103</v>
      </c>
      <c r="AF103" s="79">
        <f t="shared" si="18"/>
        <v>2.0378284267173158E-3</v>
      </c>
      <c r="AG103" s="32">
        <f t="shared" si="19"/>
        <v>36</v>
      </c>
      <c r="AH103" s="33"/>
      <c r="AI103" s="33"/>
      <c r="AJ103" s="33"/>
      <c r="AK103" s="33"/>
      <c r="AL103" s="33"/>
      <c r="AM103" s="33"/>
      <c r="AN103" s="33"/>
      <c r="AO103" s="34"/>
      <c r="AP103" s="34"/>
      <c r="AQ103" s="34"/>
      <c r="AR103" s="34"/>
      <c r="AS103" s="34"/>
      <c r="AT103" s="34"/>
      <c r="AU103" s="34"/>
    </row>
    <row r="104" spans="1:47" x14ac:dyDescent="0.2">
      <c r="A104" s="25" t="s">
        <v>210</v>
      </c>
      <c r="B104" s="26" t="s">
        <v>18</v>
      </c>
      <c r="C104" s="27" t="s">
        <v>55</v>
      </c>
      <c r="D104" s="28" t="s">
        <v>211</v>
      </c>
      <c r="E104" s="28" t="str">
        <f>VLOOKUP(D104,Sheet2!A$1:B$353,2,FALSE)</f>
        <v>Other Urban</v>
      </c>
      <c r="F104" s="29">
        <v>10708</v>
      </c>
      <c r="G104" s="29">
        <v>14439</v>
      </c>
      <c r="H104" s="29">
        <v>13341</v>
      </c>
      <c r="I104" s="29">
        <v>7955</v>
      </c>
      <c r="J104" s="29">
        <v>3776</v>
      </c>
      <c r="K104" s="29">
        <v>1668</v>
      </c>
      <c r="L104" s="29">
        <v>815</v>
      </c>
      <c r="M104" s="29">
        <v>55</v>
      </c>
      <c r="N104" s="30">
        <v>52757</v>
      </c>
      <c r="O104" s="31">
        <v>76</v>
      </c>
      <c r="P104" s="66">
        <f t="shared" si="10"/>
        <v>0.15932914046121593</v>
      </c>
      <c r="Q104" s="29">
        <v>119</v>
      </c>
      <c r="R104" s="66">
        <f t="shared" si="11"/>
        <v>0.24947589098532494</v>
      </c>
      <c r="S104" s="29">
        <v>109</v>
      </c>
      <c r="T104" s="66">
        <f t="shared" si="12"/>
        <v>0.22851153039832284</v>
      </c>
      <c r="U104" s="29">
        <v>83</v>
      </c>
      <c r="V104" s="66">
        <f t="shared" si="13"/>
        <v>0.17400419287211741</v>
      </c>
      <c r="W104" s="29">
        <v>54</v>
      </c>
      <c r="X104" s="66">
        <f t="shared" si="14"/>
        <v>0.11320754716981132</v>
      </c>
      <c r="Y104" s="29">
        <v>19</v>
      </c>
      <c r="Z104" s="66">
        <f t="shared" si="15"/>
        <v>3.9832285115303984E-2</v>
      </c>
      <c r="AA104" s="29">
        <v>17</v>
      </c>
      <c r="AB104" s="66">
        <f t="shared" si="16"/>
        <v>3.5639412997903561E-2</v>
      </c>
      <c r="AC104" s="29">
        <v>0</v>
      </c>
      <c r="AD104" s="66">
        <f t="shared" si="17"/>
        <v>0</v>
      </c>
      <c r="AE104" s="30">
        <v>477</v>
      </c>
      <c r="AF104" s="79">
        <f t="shared" si="18"/>
        <v>9.041454214606592E-3</v>
      </c>
      <c r="AG104" s="32">
        <f t="shared" si="19"/>
        <v>14</v>
      </c>
      <c r="AH104" s="33"/>
      <c r="AI104" s="33"/>
      <c r="AJ104" s="33"/>
      <c r="AK104" s="33"/>
      <c r="AL104" s="33"/>
      <c r="AM104" s="33"/>
      <c r="AN104" s="33"/>
      <c r="AO104" s="34"/>
      <c r="AP104" s="34"/>
      <c r="AQ104" s="34"/>
      <c r="AR104" s="34"/>
      <c r="AS104" s="34"/>
      <c r="AT104" s="34"/>
      <c r="AU104" s="34"/>
    </row>
    <row r="105" spans="1:47" x14ac:dyDescent="0.2">
      <c r="A105" s="25" t="s">
        <v>212</v>
      </c>
      <c r="B105" s="26" t="s">
        <v>18</v>
      </c>
      <c r="C105" s="27" t="s">
        <v>19</v>
      </c>
      <c r="D105" s="28" t="s">
        <v>213</v>
      </c>
      <c r="E105" s="28" t="str">
        <f>VLOOKUP(D105,Sheet2!A$1:B$353,2,FALSE)</f>
        <v>Large Urban</v>
      </c>
      <c r="F105" s="29">
        <v>3345</v>
      </c>
      <c r="G105" s="29">
        <v>6794</v>
      </c>
      <c r="H105" s="29">
        <v>15095</v>
      </c>
      <c r="I105" s="29">
        <v>10144</v>
      </c>
      <c r="J105" s="29">
        <v>7778</v>
      </c>
      <c r="K105" s="29">
        <v>3365</v>
      </c>
      <c r="L105" s="29">
        <v>1410</v>
      </c>
      <c r="M105" s="29">
        <v>106</v>
      </c>
      <c r="N105" s="30">
        <v>48037</v>
      </c>
      <c r="O105" s="31">
        <v>50</v>
      </c>
      <c r="P105" s="66">
        <f t="shared" si="10"/>
        <v>0.17006802721088435</v>
      </c>
      <c r="Q105" s="29">
        <v>51</v>
      </c>
      <c r="R105" s="66">
        <f t="shared" si="11"/>
        <v>0.17346938775510204</v>
      </c>
      <c r="S105" s="29">
        <v>105</v>
      </c>
      <c r="T105" s="66">
        <f t="shared" si="12"/>
        <v>0.35714285714285715</v>
      </c>
      <c r="U105" s="29">
        <v>34</v>
      </c>
      <c r="V105" s="66">
        <f t="shared" si="13"/>
        <v>0.11564625850340136</v>
      </c>
      <c r="W105" s="29">
        <v>25</v>
      </c>
      <c r="X105" s="66">
        <f t="shared" si="14"/>
        <v>8.5034013605442174E-2</v>
      </c>
      <c r="Y105" s="29">
        <v>14</v>
      </c>
      <c r="Z105" s="66">
        <f t="shared" si="15"/>
        <v>4.7619047619047616E-2</v>
      </c>
      <c r="AA105" s="29">
        <v>11</v>
      </c>
      <c r="AB105" s="66">
        <f t="shared" si="16"/>
        <v>3.7414965986394558E-2</v>
      </c>
      <c r="AC105" s="29">
        <v>4</v>
      </c>
      <c r="AD105" s="66">
        <f t="shared" si="17"/>
        <v>1.3605442176870748E-2</v>
      </c>
      <c r="AE105" s="30">
        <v>294</v>
      </c>
      <c r="AF105" s="79">
        <f t="shared" si="18"/>
        <v>6.1202822824073114E-3</v>
      </c>
      <c r="AG105" s="32">
        <f t="shared" si="19"/>
        <v>21</v>
      </c>
      <c r="AH105" s="33"/>
      <c r="AI105" s="33"/>
      <c r="AJ105" s="33"/>
      <c r="AK105" s="33"/>
      <c r="AL105" s="33"/>
      <c r="AM105" s="33"/>
      <c r="AN105" s="33"/>
      <c r="AO105" s="34"/>
      <c r="AP105" s="34"/>
      <c r="AQ105" s="34"/>
      <c r="AR105" s="34"/>
      <c r="AS105" s="34"/>
      <c r="AT105" s="34"/>
      <c r="AU105" s="34"/>
    </row>
    <row r="106" spans="1:47" x14ac:dyDescent="0.2">
      <c r="A106" s="25" t="s">
        <v>214</v>
      </c>
      <c r="B106" s="26" t="s">
        <v>18</v>
      </c>
      <c r="C106" s="27" t="s">
        <v>10</v>
      </c>
      <c r="D106" s="28" t="s">
        <v>215</v>
      </c>
      <c r="E106" s="28" t="str">
        <f>VLOOKUP(D106,Sheet2!A$1:B$353,2,FALSE)</f>
        <v>Rural 80</v>
      </c>
      <c r="F106" s="29">
        <v>16210</v>
      </c>
      <c r="G106" s="29">
        <v>11448</v>
      </c>
      <c r="H106" s="29">
        <v>8323</v>
      </c>
      <c r="I106" s="29">
        <v>4212</v>
      </c>
      <c r="J106" s="29">
        <v>1975</v>
      </c>
      <c r="K106" s="29">
        <v>504</v>
      </c>
      <c r="L106" s="29">
        <v>157</v>
      </c>
      <c r="M106" s="29">
        <v>23</v>
      </c>
      <c r="N106" s="30">
        <v>42852</v>
      </c>
      <c r="O106" s="31">
        <v>35</v>
      </c>
      <c r="P106" s="66">
        <f t="shared" si="10"/>
        <v>0.38043478260869568</v>
      </c>
      <c r="Q106" s="29">
        <v>32</v>
      </c>
      <c r="R106" s="66">
        <f t="shared" si="11"/>
        <v>0.34782608695652173</v>
      </c>
      <c r="S106" s="29">
        <v>18</v>
      </c>
      <c r="T106" s="66">
        <f t="shared" si="12"/>
        <v>0.19565217391304349</v>
      </c>
      <c r="U106" s="29">
        <v>4</v>
      </c>
      <c r="V106" s="66">
        <f t="shared" si="13"/>
        <v>4.3478260869565216E-2</v>
      </c>
      <c r="W106" s="29">
        <v>0</v>
      </c>
      <c r="X106" s="66">
        <f t="shared" si="14"/>
        <v>0</v>
      </c>
      <c r="Y106" s="29">
        <v>2</v>
      </c>
      <c r="Z106" s="66">
        <f t="shared" si="15"/>
        <v>2.1739130434782608E-2</v>
      </c>
      <c r="AA106" s="29">
        <v>1</v>
      </c>
      <c r="AB106" s="66">
        <f t="shared" si="16"/>
        <v>1.0869565217391304E-2</v>
      </c>
      <c r="AC106" s="29">
        <v>0</v>
      </c>
      <c r="AD106" s="66">
        <f t="shared" si="17"/>
        <v>0</v>
      </c>
      <c r="AE106" s="30">
        <v>92</v>
      </c>
      <c r="AF106" s="79">
        <f t="shared" si="18"/>
        <v>2.1469242975823764E-3</v>
      </c>
      <c r="AG106" s="32">
        <f t="shared" si="19"/>
        <v>55</v>
      </c>
      <c r="AH106" s="33"/>
      <c r="AI106" s="33"/>
      <c r="AJ106" s="33"/>
      <c r="AK106" s="33"/>
      <c r="AL106" s="33"/>
      <c r="AM106" s="33"/>
      <c r="AN106" s="33"/>
      <c r="AO106" s="34"/>
      <c r="AP106" s="34"/>
      <c r="AQ106" s="34"/>
      <c r="AR106" s="34"/>
      <c r="AS106" s="34"/>
      <c r="AT106" s="34"/>
      <c r="AU106" s="34"/>
    </row>
    <row r="107" spans="1:47" x14ac:dyDescent="0.2">
      <c r="A107" s="25" t="s">
        <v>216</v>
      </c>
      <c r="B107" s="26" t="s">
        <v>18</v>
      </c>
      <c r="C107" s="27" t="s">
        <v>10</v>
      </c>
      <c r="D107" s="28" t="s">
        <v>217</v>
      </c>
      <c r="E107" s="28" t="str">
        <f>VLOOKUP(D107,Sheet2!A$1:B$353,2,FALSE)</f>
        <v>Rural 80</v>
      </c>
      <c r="F107" s="29">
        <v>6434</v>
      </c>
      <c r="G107" s="29">
        <v>9601</v>
      </c>
      <c r="H107" s="29">
        <v>5727</v>
      </c>
      <c r="I107" s="29">
        <v>3854</v>
      </c>
      <c r="J107" s="29">
        <v>1836</v>
      </c>
      <c r="K107" s="29">
        <v>663</v>
      </c>
      <c r="L107" s="29">
        <v>420</v>
      </c>
      <c r="M107" s="29">
        <v>55</v>
      </c>
      <c r="N107" s="30">
        <v>28590</v>
      </c>
      <c r="O107" s="31">
        <v>43</v>
      </c>
      <c r="P107" s="66">
        <f t="shared" si="10"/>
        <v>0.23369565217391305</v>
      </c>
      <c r="Q107" s="29">
        <v>53</v>
      </c>
      <c r="R107" s="66">
        <f t="shared" si="11"/>
        <v>0.28804347826086957</v>
      </c>
      <c r="S107" s="29">
        <v>28</v>
      </c>
      <c r="T107" s="66">
        <f t="shared" si="12"/>
        <v>0.15217391304347827</v>
      </c>
      <c r="U107" s="29">
        <v>17</v>
      </c>
      <c r="V107" s="66">
        <f t="shared" si="13"/>
        <v>9.2391304347826081E-2</v>
      </c>
      <c r="W107" s="29">
        <v>21</v>
      </c>
      <c r="X107" s="66">
        <f t="shared" si="14"/>
        <v>0.11413043478260869</v>
      </c>
      <c r="Y107" s="29">
        <v>8</v>
      </c>
      <c r="Z107" s="66">
        <f t="shared" si="15"/>
        <v>4.3478260869565216E-2</v>
      </c>
      <c r="AA107" s="29">
        <v>8</v>
      </c>
      <c r="AB107" s="66">
        <f t="shared" si="16"/>
        <v>4.3478260869565216E-2</v>
      </c>
      <c r="AC107" s="29">
        <v>6</v>
      </c>
      <c r="AD107" s="66">
        <f t="shared" si="17"/>
        <v>3.2608695652173912E-2</v>
      </c>
      <c r="AE107" s="30">
        <v>184</v>
      </c>
      <c r="AF107" s="79">
        <f t="shared" si="18"/>
        <v>6.4358167191325638E-3</v>
      </c>
      <c r="AG107" s="32">
        <f t="shared" si="19"/>
        <v>42</v>
      </c>
      <c r="AH107" s="33"/>
      <c r="AI107" s="33"/>
      <c r="AJ107" s="33"/>
      <c r="AK107" s="33"/>
      <c r="AL107" s="33"/>
      <c r="AM107" s="33"/>
      <c r="AN107" s="33"/>
      <c r="AO107" s="34"/>
      <c r="AP107" s="34"/>
      <c r="AQ107" s="34"/>
      <c r="AR107" s="34"/>
      <c r="AS107" s="34"/>
      <c r="AT107" s="34"/>
      <c r="AU107" s="34"/>
    </row>
    <row r="108" spans="1:47" x14ac:dyDescent="0.2">
      <c r="A108" s="25" t="s">
        <v>218</v>
      </c>
      <c r="B108" s="26" t="s">
        <v>18</v>
      </c>
      <c r="C108" s="27" t="s">
        <v>55</v>
      </c>
      <c r="D108" s="28" t="s">
        <v>219</v>
      </c>
      <c r="E108" s="28" t="str">
        <f>VLOOKUP(D108,Sheet2!A$1:B$353,2,FALSE)</f>
        <v>Rural 80</v>
      </c>
      <c r="F108" s="29">
        <v>6561</v>
      </c>
      <c r="G108" s="29">
        <v>9437</v>
      </c>
      <c r="H108" s="29">
        <v>8133</v>
      </c>
      <c r="I108" s="29">
        <v>5441</v>
      </c>
      <c r="J108" s="29">
        <v>3939</v>
      </c>
      <c r="K108" s="29">
        <v>1905</v>
      </c>
      <c r="L108" s="29">
        <v>955</v>
      </c>
      <c r="M108" s="29">
        <v>72</v>
      </c>
      <c r="N108" s="30">
        <v>36443</v>
      </c>
      <c r="O108" s="31">
        <v>59</v>
      </c>
      <c r="P108" s="66">
        <f t="shared" si="10"/>
        <v>0.18849840255591055</v>
      </c>
      <c r="Q108" s="29">
        <v>61</v>
      </c>
      <c r="R108" s="66">
        <f t="shared" si="11"/>
        <v>0.19488817891373802</v>
      </c>
      <c r="S108" s="29">
        <v>66</v>
      </c>
      <c r="T108" s="66">
        <f t="shared" si="12"/>
        <v>0.2108626198083067</v>
      </c>
      <c r="U108" s="29">
        <v>59</v>
      </c>
      <c r="V108" s="66">
        <f t="shared" si="13"/>
        <v>0.18849840255591055</v>
      </c>
      <c r="W108" s="29">
        <v>36</v>
      </c>
      <c r="X108" s="66">
        <f t="shared" si="14"/>
        <v>0.11501597444089456</v>
      </c>
      <c r="Y108" s="29">
        <v>17</v>
      </c>
      <c r="Z108" s="66">
        <f t="shared" si="15"/>
        <v>5.4313099041533544E-2</v>
      </c>
      <c r="AA108" s="29">
        <v>12</v>
      </c>
      <c r="AB108" s="66">
        <f t="shared" si="16"/>
        <v>3.8338658146964855E-2</v>
      </c>
      <c r="AC108" s="29">
        <v>3</v>
      </c>
      <c r="AD108" s="66">
        <f t="shared" si="17"/>
        <v>9.5846645367412137E-3</v>
      </c>
      <c r="AE108" s="30">
        <v>313</v>
      </c>
      <c r="AF108" s="79">
        <f t="shared" si="18"/>
        <v>8.5887550421205727E-3</v>
      </c>
      <c r="AG108" s="32">
        <f t="shared" si="19"/>
        <v>35</v>
      </c>
      <c r="AH108" s="33"/>
      <c r="AI108" s="33"/>
      <c r="AJ108" s="33"/>
      <c r="AK108" s="33"/>
      <c r="AL108" s="33"/>
      <c r="AM108" s="33"/>
      <c r="AN108" s="33"/>
      <c r="AO108" s="34"/>
      <c r="AP108" s="34"/>
      <c r="AQ108" s="34"/>
      <c r="AR108" s="34"/>
      <c r="AS108" s="34"/>
      <c r="AT108" s="34"/>
      <c r="AU108" s="34"/>
    </row>
    <row r="109" spans="1:47" x14ac:dyDescent="0.2">
      <c r="A109" s="25" t="s">
        <v>220</v>
      </c>
      <c r="B109" s="26" t="s">
        <v>18</v>
      </c>
      <c r="C109" s="27" t="s">
        <v>22</v>
      </c>
      <c r="D109" s="28" t="s">
        <v>221</v>
      </c>
      <c r="E109" s="28" t="str">
        <f>VLOOKUP(D109,Sheet2!A$1:B$353,2,FALSE)</f>
        <v>Significant Rural</v>
      </c>
      <c r="F109" s="29">
        <v>6699</v>
      </c>
      <c r="G109" s="29">
        <v>6065</v>
      </c>
      <c r="H109" s="29">
        <v>8660</v>
      </c>
      <c r="I109" s="29">
        <v>6852</v>
      </c>
      <c r="J109" s="29">
        <v>4457</v>
      </c>
      <c r="K109" s="29">
        <v>2410</v>
      </c>
      <c r="L109" s="29">
        <v>1543</v>
      </c>
      <c r="M109" s="29">
        <v>97</v>
      </c>
      <c r="N109" s="30">
        <v>36783</v>
      </c>
      <c r="O109" s="31">
        <v>103</v>
      </c>
      <c r="P109" s="66">
        <f t="shared" si="10"/>
        <v>0.16830065359477125</v>
      </c>
      <c r="Q109" s="29">
        <v>87</v>
      </c>
      <c r="R109" s="66">
        <f t="shared" si="11"/>
        <v>0.14215686274509803</v>
      </c>
      <c r="S109" s="29">
        <v>136</v>
      </c>
      <c r="T109" s="66">
        <f t="shared" si="12"/>
        <v>0.22222222222222221</v>
      </c>
      <c r="U109" s="29">
        <v>96</v>
      </c>
      <c r="V109" s="66">
        <f t="shared" si="13"/>
        <v>0.15686274509803921</v>
      </c>
      <c r="W109" s="29">
        <v>86</v>
      </c>
      <c r="X109" s="66">
        <f t="shared" si="14"/>
        <v>0.14052287581699346</v>
      </c>
      <c r="Y109" s="29">
        <v>64</v>
      </c>
      <c r="Z109" s="66">
        <f t="shared" si="15"/>
        <v>0.10457516339869281</v>
      </c>
      <c r="AA109" s="29">
        <v>36</v>
      </c>
      <c r="AB109" s="66">
        <f t="shared" si="16"/>
        <v>5.8823529411764705E-2</v>
      </c>
      <c r="AC109" s="29">
        <v>4</v>
      </c>
      <c r="AD109" s="66">
        <f t="shared" si="17"/>
        <v>6.5359477124183009E-3</v>
      </c>
      <c r="AE109" s="30">
        <v>612</v>
      </c>
      <c r="AF109" s="79">
        <f t="shared" si="18"/>
        <v>1.6638120871054565E-2</v>
      </c>
      <c r="AG109" s="32">
        <f t="shared" si="19"/>
        <v>7</v>
      </c>
      <c r="AH109" s="33"/>
      <c r="AI109" s="33"/>
      <c r="AJ109" s="33"/>
      <c r="AK109" s="33"/>
      <c r="AL109" s="33"/>
      <c r="AM109" s="33"/>
      <c r="AN109" s="33"/>
      <c r="AO109" s="34"/>
      <c r="AP109" s="34"/>
      <c r="AQ109" s="34"/>
      <c r="AR109" s="34"/>
      <c r="AS109" s="34"/>
      <c r="AT109" s="34"/>
      <c r="AU109" s="34"/>
    </row>
    <row r="110" spans="1:47" x14ac:dyDescent="0.2">
      <c r="A110" s="25" t="s">
        <v>222</v>
      </c>
      <c r="B110" s="26" t="s">
        <v>43</v>
      </c>
      <c r="C110" s="27" t="s">
        <v>160</v>
      </c>
      <c r="D110" s="28" t="s">
        <v>223</v>
      </c>
      <c r="E110" s="28" t="str">
        <f>VLOOKUP(D110,Sheet2!A$1:B$353,2,FALSE)</f>
        <v>Major Urban</v>
      </c>
      <c r="F110" s="29">
        <v>57678</v>
      </c>
      <c r="G110" s="29">
        <v>11802</v>
      </c>
      <c r="H110" s="29">
        <v>14388</v>
      </c>
      <c r="I110" s="29">
        <v>5309</v>
      </c>
      <c r="J110" s="29">
        <v>2118</v>
      </c>
      <c r="K110" s="29">
        <v>790</v>
      </c>
      <c r="L110" s="29">
        <v>359</v>
      </c>
      <c r="M110" s="29">
        <v>49</v>
      </c>
      <c r="N110" s="30">
        <v>92493</v>
      </c>
      <c r="O110" s="31">
        <v>374</v>
      </c>
      <c r="P110" s="66">
        <f t="shared" si="10"/>
        <v>0.61818181818181817</v>
      </c>
      <c r="Q110" s="29">
        <v>88</v>
      </c>
      <c r="R110" s="66">
        <f t="shared" si="11"/>
        <v>0.14545454545454545</v>
      </c>
      <c r="S110" s="29">
        <v>68</v>
      </c>
      <c r="T110" s="66">
        <f t="shared" si="12"/>
        <v>0.11239669421487604</v>
      </c>
      <c r="U110" s="29">
        <v>55</v>
      </c>
      <c r="V110" s="66">
        <f t="shared" si="13"/>
        <v>9.0909090909090912E-2</v>
      </c>
      <c r="W110" s="29">
        <v>7</v>
      </c>
      <c r="X110" s="66">
        <f t="shared" si="14"/>
        <v>1.1570247933884297E-2</v>
      </c>
      <c r="Y110" s="29">
        <v>5</v>
      </c>
      <c r="Z110" s="66">
        <f t="shared" si="15"/>
        <v>8.2644628099173556E-3</v>
      </c>
      <c r="AA110" s="29">
        <v>8</v>
      </c>
      <c r="AB110" s="66">
        <f t="shared" si="16"/>
        <v>1.3223140495867768E-2</v>
      </c>
      <c r="AC110" s="29">
        <v>0</v>
      </c>
      <c r="AD110" s="66">
        <f t="shared" si="17"/>
        <v>0</v>
      </c>
      <c r="AE110" s="30">
        <v>605</v>
      </c>
      <c r="AF110" s="79">
        <f t="shared" si="18"/>
        <v>6.5410355378244843E-3</v>
      </c>
      <c r="AG110" s="32">
        <f t="shared" si="19"/>
        <v>32</v>
      </c>
      <c r="AH110" s="33"/>
      <c r="AI110" s="33"/>
      <c r="AJ110" s="33"/>
      <c r="AK110" s="33"/>
      <c r="AL110" s="33"/>
      <c r="AM110" s="33"/>
      <c r="AN110" s="33"/>
      <c r="AO110" s="34"/>
      <c r="AP110" s="34"/>
      <c r="AQ110" s="34"/>
      <c r="AR110" s="34"/>
      <c r="AS110" s="34"/>
      <c r="AT110" s="34"/>
      <c r="AU110" s="34"/>
    </row>
    <row r="111" spans="1:47" x14ac:dyDescent="0.2">
      <c r="A111" s="25" t="s">
        <v>224</v>
      </c>
      <c r="B111" s="26" t="s">
        <v>18</v>
      </c>
      <c r="C111" s="27" t="s">
        <v>25</v>
      </c>
      <c r="D111" s="28" t="s">
        <v>225</v>
      </c>
      <c r="E111" s="28" t="str">
        <f>VLOOKUP(D111,Sheet2!A$1:B$353,2,FALSE)</f>
        <v>Large Urban</v>
      </c>
      <c r="F111" s="29">
        <v>14406</v>
      </c>
      <c r="G111" s="29">
        <v>14679</v>
      </c>
      <c r="H111" s="29">
        <v>9888</v>
      </c>
      <c r="I111" s="29">
        <v>6420</v>
      </c>
      <c r="J111" s="29">
        <v>3612</v>
      </c>
      <c r="K111" s="29">
        <v>1305</v>
      </c>
      <c r="L111" s="29">
        <v>815</v>
      </c>
      <c r="M111" s="29">
        <v>84</v>
      </c>
      <c r="N111" s="30">
        <v>51209</v>
      </c>
      <c r="O111" s="31">
        <v>41</v>
      </c>
      <c r="P111" s="66">
        <f t="shared" si="10"/>
        <v>0.37962962962962965</v>
      </c>
      <c r="Q111" s="29">
        <v>29</v>
      </c>
      <c r="R111" s="66">
        <f t="shared" si="11"/>
        <v>0.26851851851851855</v>
      </c>
      <c r="S111" s="29">
        <v>18</v>
      </c>
      <c r="T111" s="66">
        <f t="shared" si="12"/>
        <v>0.16666666666666666</v>
      </c>
      <c r="U111" s="29">
        <v>9</v>
      </c>
      <c r="V111" s="66">
        <f t="shared" si="13"/>
        <v>8.3333333333333329E-2</v>
      </c>
      <c r="W111" s="29">
        <v>5</v>
      </c>
      <c r="X111" s="66">
        <f t="shared" si="14"/>
        <v>4.6296296296296294E-2</v>
      </c>
      <c r="Y111" s="29">
        <v>3</v>
      </c>
      <c r="Z111" s="66">
        <f t="shared" si="15"/>
        <v>2.7777777777777776E-2</v>
      </c>
      <c r="AA111" s="29">
        <v>2</v>
      </c>
      <c r="AB111" s="66">
        <f t="shared" si="16"/>
        <v>1.8518518518518517E-2</v>
      </c>
      <c r="AC111" s="29">
        <v>1</v>
      </c>
      <c r="AD111" s="66">
        <f t="shared" si="17"/>
        <v>9.2592592592592587E-3</v>
      </c>
      <c r="AE111" s="30">
        <v>108</v>
      </c>
      <c r="AF111" s="79">
        <f t="shared" si="18"/>
        <v>2.1090042765920052E-3</v>
      </c>
      <c r="AG111" s="32">
        <f t="shared" si="19"/>
        <v>35</v>
      </c>
      <c r="AH111" s="33"/>
      <c r="AI111" s="33"/>
      <c r="AJ111" s="33"/>
      <c r="AK111" s="33"/>
      <c r="AL111" s="33"/>
      <c r="AM111" s="33"/>
      <c r="AN111" s="33"/>
      <c r="AO111" s="34"/>
      <c r="AP111" s="34"/>
      <c r="AQ111" s="34"/>
      <c r="AR111" s="34"/>
      <c r="AS111" s="34"/>
      <c r="AT111" s="34"/>
      <c r="AU111" s="34"/>
    </row>
    <row r="112" spans="1:47" x14ac:dyDescent="0.2">
      <c r="A112" s="25" t="s">
        <v>226</v>
      </c>
      <c r="B112" s="26" t="s">
        <v>18</v>
      </c>
      <c r="C112" s="27" t="s">
        <v>55</v>
      </c>
      <c r="D112" s="28" t="s">
        <v>227</v>
      </c>
      <c r="E112" s="28" t="str">
        <f>VLOOKUP(D112,Sheet2!A$1:B$353,2,FALSE)</f>
        <v>Other Urban</v>
      </c>
      <c r="F112" s="29">
        <v>16203</v>
      </c>
      <c r="G112" s="29">
        <v>15215</v>
      </c>
      <c r="H112" s="29">
        <v>12808</v>
      </c>
      <c r="I112" s="29">
        <v>5545</v>
      </c>
      <c r="J112" s="29">
        <v>3438</v>
      </c>
      <c r="K112" s="29">
        <v>814</v>
      </c>
      <c r="L112" s="29">
        <v>179</v>
      </c>
      <c r="M112" s="29">
        <v>7</v>
      </c>
      <c r="N112" s="30">
        <v>54209</v>
      </c>
      <c r="O112" s="31">
        <v>57</v>
      </c>
      <c r="P112" s="66">
        <f t="shared" si="10"/>
        <v>0.35849056603773582</v>
      </c>
      <c r="Q112" s="29">
        <v>53</v>
      </c>
      <c r="R112" s="66">
        <f t="shared" si="11"/>
        <v>0.33333333333333331</v>
      </c>
      <c r="S112" s="29">
        <v>29</v>
      </c>
      <c r="T112" s="66">
        <f t="shared" si="12"/>
        <v>0.18238993710691823</v>
      </c>
      <c r="U112" s="29">
        <v>16</v>
      </c>
      <c r="V112" s="66">
        <f t="shared" si="13"/>
        <v>0.10062893081761007</v>
      </c>
      <c r="W112" s="29">
        <v>2</v>
      </c>
      <c r="X112" s="66">
        <f t="shared" si="14"/>
        <v>1.2578616352201259E-2</v>
      </c>
      <c r="Y112" s="29">
        <v>1</v>
      </c>
      <c r="Z112" s="66">
        <f t="shared" si="15"/>
        <v>6.2893081761006293E-3</v>
      </c>
      <c r="AA112" s="29">
        <v>1</v>
      </c>
      <c r="AB112" s="66">
        <f t="shared" si="16"/>
        <v>6.2893081761006293E-3</v>
      </c>
      <c r="AC112" s="29">
        <v>0</v>
      </c>
      <c r="AD112" s="66">
        <f t="shared" si="17"/>
        <v>0</v>
      </c>
      <c r="AE112" s="30">
        <v>159</v>
      </c>
      <c r="AF112" s="79">
        <f t="shared" si="18"/>
        <v>2.9330922909479975E-3</v>
      </c>
      <c r="AG112" s="32">
        <f t="shared" si="19"/>
        <v>40</v>
      </c>
      <c r="AH112" s="33"/>
      <c r="AI112" s="33"/>
      <c r="AJ112" s="33"/>
      <c r="AK112" s="33"/>
      <c r="AL112" s="33"/>
      <c r="AM112" s="33"/>
      <c r="AN112" s="33"/>
      <c r="AO112" s="34"/>
      <c r="AP112" s="34"/>
      <c r="AQ112" s="34"/>
      <c r="AR112" s="34"/>
      <c r="AS112" s="34"/>
      <c r="AT112" s="34"/>
      <c r="AU112" s="34"/>
    </row>
    <row r="113" spans="1:47" x14ac:dyDescent="0.2">
      <c r="A113" s="25" t="s">
        <v>228</v>
      </c>
      <c r="B113" s="26" t="s">
        <v>18</v>
      </c>
      <c r="C113" s="27" t="s">
        <v>19</v>
      </c>
      <c r="D113" s="28" t="s">
        <v>229</v>
      </c>
      <c r="E113" s="28" t="str">
        <f>VLOOKUP(D113,Sheet2!A$1:B$353,2,FALSE)</f>
        <v>Large Urban</v>
      </c>
      <c r="F113" s="29">
        <v>6094</v>
      </c>
      <c r="G113" s="29">
        <v>12913</v>
      </c>
      <c r="H113" s="29">
        <v>8744</v>
      </c>
      <c r="I113" s="29">
        <v>4958</v>
      </c>
      <c r="J113" s="29">
        <v>1963</v>
      </c>
      <c r="K113" s="29">
        <v>1495</v>
      </c>
      <c r="L113" s="29">
        <v>326</v>
      </c>
      <c r="M113" s="29">
        <v>28</v>
      </c>
      <c r="N113" s="30">
        <v>36521</v>
      </c>
      <c r="O113" s="31">
        <v>14</v>
      </c>
      <c r="P113" s="66">
        <f t="shared" si="10"/>
        <v>5.7851239669421489E-2</v>
      </c>
      <c r="Q113" s="29">
        <v>48</v>
      </c>
      <c r="R113" s="66">
        <f t="shared" si="11"/>
        <v>0.19834710743801653</v>
      </c>
      <c r="S113" s="29">
        <v>40</v>
      </c>
      <c r="T113" s="66">
        <f t="shared" si="12"/>
        <v>0.16528925619834711</v>
      </c>
      <c r="U113" s="29">
        <v>98</v>
      </c>
      <c r="V113" s="66">
        <f t="shared" si="13"/>
        <v>0.4049586776859504</v>
      </c>
      <c r="W113" s="29">
        <v>34</v>
      </c>
      <c r="X113" s="66">
        <f t="shared" si="14"/>
        <v>0.14049586776859505</v>
      </c>
      <c r="Y113" s="29">
        <v>8</v>
      </c>
      <c r="Z113" s="66">
        <f t="shared" si="15"/>
        <v>3.3057851239669422E-2</v>
      </c>
      <c r="AA113" s="29">
        <v>0</v>
      </c>
      <c r="AB113" s="66">
        <f t="shared" si="16"/>
        <v>0</v>
      </c>
      <c r="AC113" s="29">
        <v>0</v>
      </c>
      <c r="AD113" s="66">
        <f t="shared" si="17"/>
        <v>0</v>
      </c>
      <c r="AE113" s="30">
        <v>242</v>
      </c>
      <c r="AF113" s="79">
        <f t="shared" si="18"/>
        <v>6.6263245803784123E-3</v>
      </c>
      <c r="AG113" s="32">
        <f t="shared" si="19"/>
        <v>17</v>
      </c>
      <c r="AH113" s="33"/>
      <c r="AI113" s="33"/>
      <c r="AJ113" s="33"/>
      <c r="AK113" s="33"/>
      <c r="AL113" s="33"/>
      <c r="AM113" s="33"/>
      <c r="AN113" s="33"/>
      <c r="AO113" s="34"/>
      <c r="AP113" s="34"/>
      <c r="AQ113" s="34"/>
      <c r="AR113" s="34"/>
      <c r="AS113" s="34"/>
      <c r="AT113" s="34"/>
      <c r="AU113" s="34"/>
    </row>
    <row r="114" spans="1:47" x14ac:dyDescent="0.2">
      <c r="A114" s="25" t="s">
        <v>230</v>
      </c>
      <c r="B114" s="26" t="s">
        <v>18</v>
      </c>
      <c r="C114" s="27" t="s">
        <v>19</v>
      </c>
      <c r="D114" s="28" t="s">
        <v>231</v>
      </c>
      <c r="E114" s="28" t="str">
        <f>VLOOKUP(D114,Sheet2!A$1:B$353,2,FALSE)</f>
        <v>Major Urban</v>
      </c>
      <c r="F114" s="29">
        <v>3528</v>
      </c>
      <c r="G114" s="29">
        <v>6784</v>
      </c>
      <c r="H114" s="29">
        <v>14351</v>
      </c>
      <c r="I114" s="29">
        <v>9643</v>
      </c>
      <c r="J114" s="29">
        <v>4452</v>
      </c>
      <c r="K114" s="29">
        <v>1963</v>
      </c>
      <c r="L114" s="29">
        <v>969</v>
      </c>
      <c r="M114" s="29">
        <v>98</v>
      </c>
      <c r="N114" s="30">
        <v>41788</v>
      </c>
      <c r="O114" s="31">
        <v>15</v>
      </c>
      <c r="P114" s="66">
        <f t="shared" si="10"/>
        <v>0.12605042016806722</v>
      </c>
      <c r="Q114" s="29">
        <v>16</v>
      </c>
      <c r="R114" s="66">
        <f t="shared" si="11"/>
        <v>0.13445378151260504</v>
      </c>
      <c r="S114" s="29">
        <v>28</v>
      </c>
      <c r="T114" s="66">
        <f t="shared" si="12"/>
        <v>0.23529411764705882</v>
      </c>
      <c r="U114" s="29">
        <v>22</v>
      </c>
      <c r="V114" s="66">
        <f t="shared" si="13"/>
        <v>0.18487394957983194</v>
      </c>
      <c r="W114" s="29">
        <v>9</v>
      </c>
      <c r="X114" s="66">
        <f t="shared" si="14"/>
        <v>7.5630252100840331E-2</v>
      </c>
      <c r="Y114" s="29">
        <v>12</v>
      </c>
      <c r="Z114" s="66">
        <f t="shared" si="15"/>
        <v>0.10084033613445378</v>
      </c>
      <c r="AA114" s="29">
        <v>14</v>
      </c>
      <c r="AB114" s="66">
        <f t="shared" si="16"/>
        <v>0.11764705882352941</v>
      </c>
      <c r="AC114" s="29">
        <v>3</v>
      </c>
      <c r="AD114" s="66">
        <f t="shared" si="17"/>
        <v>2.5210084033613446E-2</v>
      </c>
      <c r="AE114" s="30">
        <v>119</v>
      </c>
      <c r="AF114" s="79">
        <f t="shared" si="18"/>
        <v>2.8477074758303821E-3</v>
      </c>
      <c r="AG114" s="32">
        <f t="shared" si="19"/>
        <v>55</v>
      </c>
      <c r="AH114" s="33"/>
      <c r="AI114" s="33"/>
      <c r="AJ114" s="33"/>
      <c r="AK114" s="33"/>
      <c r="AL114" s="33"/>
      <c r="AM114" s="33"/>
      <c r="AN114" s="33"/>
      <c r="AO114" s="34"/>
      <c r="AP114" s="34"/>
      <c r="AQ114" s="34"/>
      <c r="AR114" s="34"/>
      <c r="AS114" s="34"/>
      <c r="AT114" s="34"/>
      <c r="AU114" s="34"/>
    </row>
    <row r="115" spans="1:47" x14ac:dyDescent="0.2">
      <c r="A115" s="25" t="s">
        <v>232</v>
      </c>
      <c r="B115" s="26" t="s">
        <v>18</v>
      </c>
      <c r="C115" s="27" t="s">
        <v>10</v>
      </c>
      <c r="D115" s="28" t="s">
        <v>233</v>
      </c>
      <c r="E115" s="28" t="str">
        <f>VLOOKUP(D115,Sheet2!A$1:B$353,2,FALSE)</f>
        <v>Significant Rural</v>
      </c>
      <c r="F115" s="29">
        <v>19971</v>
      </c>
      <c r="G115" s="29">
        <v>11982</v>
      </c>
      <c r="H115" s="29">
        <v>8271</v>
      </c>
      <c r="I115" s="29">
        <v>3910</v>
      </c>
      <c r="J115" s="29">
        <v>1761</v>
      </c>
      <c r="K115" s="29">
        <v>549</v>
      </c>
      <c r="L115" s="29">
        <v>248</v>
      </c>
      <c r="M115" s="29">
        <v>13</v>
      </c>
      <c r="N115" s="30">
        <v>46705</v>
      </c>
      <c r="O115" s="31">
        <v>2188</v>
      </c>
      <c r="P115" s="66">
        <f t="shared" si="10"/>
        <v>0.86040110106173806</v>
      </c>
      <c r="Q115" s="29">
        <v>116</v>
      </c>
      <c r="R115" s="66">
        <f t="shared" si="11"/>
        <v>4.5615414864333466E-2</v>
      </c>
      <c r="S115" s="29">
        <v>150</v>
      </c>
      <c r="T115" s="66">
        <f t="shared" si="12"/>
        <v>5.8985450255603616E-2</v>
      </c>
      <c r="U115" s="29">
        <v>58</v>
      </c>
      <c r="V115" s="66">
        <f t="shared" si="13"/>
        <v>2.2807707432166733E-2</v>
      </c>
      <c r="W115" s="29">
        <v>14</v>
      </c>
      <c r="X115" s="66">
        <f t="shared" si="14"/>
        <v>5.5053086905230047E-3</v>
      </c>
      <c r="Y115" s="29">
        <v>10</v>
      </c>
      <c r="Z115" s="66">
        <f t="shared" si="15"/>
        <v>3.9323633503735743E-3</v>
      </c>
      <c r="AA115" s="29">
        <v>7</v>
      </c>
      <c r="AB115" s="66">
        <f t="shared" si="16"/>
        <v>2.7526543452615023E-3</v>
      </c>
      <c r="AC115" s="29">
        <v>0</v>
      </c>
      <c r="AD115" s="66">
        <f t="shared" si="17"/>
        <v>0</v>
      </c>
      <c r="AE115" s="30">
        <v>2543</v>
      </c>
      <c r="AF115" s="79">
        <f t="shared" si="18"/>
        <v>5.4448131891660423E-2</v>
      </c>
      <c r="AG115" s="32">
        <f t="shared" si="19"/>
        <v>2</v>
      </c>
      <c r="AH115" s="33"/>
      <c r="AI115" s="33"/>
      <c r="AJ115" s="33"/>
      <c r="AK115" s="33"/>
      <c r="AL115" s="33"/>
      <c r="AM115" s="33"/>
      <c r="AN115" s="33"/>
      <c r="AO115" s="34"/>
      <c r="AP115" s="34"/>
      <c r="AQ115" s="34"/>
      <c r="AR115" s="34"/>
      <c r="AS115" s="34"/>
      <c r="AT115" s="34"/>
      <c r="AU115" s="34"/>
    </row>
    <row r="116" spans="1:47" x14ac:dyDescent="0.2">
      <c r="A116" s="25" t="s">
        <v>234</v>
      </c>
      <c r="B116" s="26" t="s">
        <v>107</v>
      </c>
      <c r="C116" s="27" t="s">
        <v>39</v>
      </c>
      <c r="D116" s="28" t="s">
        <v>235</v>
      </c>
      <c r="E116" s="28" t="str">
        <f>VLOOKUP(D116,Sheet2!A$1:B$353,2,FALSE)</f>
        <v>Major Urban</v>
      </c>
      <c r="F116" s="29">
        <v>10479</v>
      </c>
      <c r="G116" s="29">
        <v>19873</v>
      </c>
      <c r="H116" s="29">
        <v>38908</v>
      </c>
      <c r="I116" s="29">
        <v>20551</v>
      </c>
      <c r="J116" s="29">
        <v>10148</v>
      </c>
      <c r="K116" s="29">
        <v>2780</v>
      </c>
      <c r="L116" s="29">
        <v>1900</v>
      </c>
      <c r="M116" s="29">
        <v>322</v>
      </c>
      <c r="N116" s="30">
        <v>104961</v>
      </c>
      <c r="O116" s="31">
        <v>43</v>
      </c>
      <c r="P116" s="66">
        <f t="shared" si="10"/>
        <v>4.9199084668192221E-2</v>
      </c>
      <c r="Q116" s="29">
        <v>176</v>
      </c>
      <c r="R116" s="66">
        <f t="shared" si="11"/>
        <v>0.20137299771167047</v>
      </c>
      <c r="S116" s="29">
        <v>369</v>
      </c>
      <c r="T116" s="66">
        <f t="shared" si="12"/>
        <v>0.42219679633867274</v>
      </c>
      <c r="U116" s="29">
        <v>177</v>
      </c>
      <c r="V116" s="66">
        <f t="shared" si="13"/>
        <v>0.20251716247139587</v>
      </c>
      <c r="W116" s="29">
        <v>83</v>
      </c>
      <c r="X116" s="66">
        <f t="shared" si="14"/>
        <v>9.4965675057208238E-2</v>
      </c>
      <c r="Y116" s="29">
        <v>16</v>
      </c>
      <c r="Z116" s="66">
        <f t="shared" si="15"/>
        <v>1.8306636155606407E-2</v>
      </c>
      <c r="AA116" s="29">
        <v>8</v>
      </c>
      <c r="AB116" s="66">
        <f t="shared" si="16"/>
        <v>9.1533180778032037E-3</v>
      </c>
      <c r="AC116" s="29">
        <v>2</v>
      </c>
      <c r="AD116" s="66">
        <f t="shared" si="17"/>
        <v>2.2883295194508009E-3</v>
      </c>
      <c r="AE116" s="30">
        <v>874</v>
      </c>
      <c r="AF116" s="79">
        <f t="shared" si="18"/>
        <v>8.3269023732624493E-3</v>
      </c>
      <c r="AG116" s="32">
        <f t="shared" si="19"/>
        <v>25</v>
      </c>
      <c r="AH116" s="33"/>
      <c r="AI116" s="33"/>
      <c r="AJ116" s="33"/>
      <c r="AK116" s="33"/>
      <c r="AL116" s="33"/>
      <c r="AM116" s="33"/>
      <c r="AN116" s="33"/>
      <c r="AO116" s="34"/>
      <c r="AP116" s="34"/>
      <c r="AQ116" s="34"/>
      <c r="AR116" s="34"/>
      <c r="AS116" s="34"/>
      <c r="AT116" s="34"/>
      <c r="AU116" s="34"/>
    </row>
    <row r="117" spans="1:47" x14ac:dyDescent="0.2">
      <c r="A117" s="25" t="s">
        <v>236</v>
      </c>
      <c r="B117" s="26" t="s">
        <v>18</v>
      </c>
      <c r="C117" s="27" t="s">
        <v>19</v>
      </c>
      <c r="D117" s="28" t="s">
        <v>237</v>
      </c>
      <c r="E117" s="28" t="str">
        <f>VLOOKUP(D117,Sheet2!A$1:B$353,2,FALSE)</f>
        <v>Significant Rural</v>
      </c>
      <c r="F117" s="29">
        <v>896</v>
      </c>
      <c r="G117" s="29">
        <v>3355</v>
      </c>
      <c r="H117" s="29">
        <v>11567</v>
      </c>
      <c r="I117" s="29">
        <v>15708</v>
      </c>
      <c r="J117" s="29">
        <v>9714</v>
      </c>
      <c r="K117" s="29">
        <v>6362</v>
      </c>
      <c r="L117" s="29">
        <v>7224</v>
      </c>
      <c r="M117" s="29">
        <v>1608</v>
      </c>
      <c r="N117" s="30">
        <v>56434</v>
      </c>
      <c r="O117" s="31">
        <v>20</v>
      </c>
      <c r="P117" s="66">
        <f t="shared" si="10"/>
        <v>5.9880239520958084E-2</v>
      </c>
      <c r="Q117" s="29">
        <v>15</v>
      </c>
      <c r="R117" s="66">
        <f t="shared" si="11"/>
        <v>4.4910179640718563E-2</v>
      </c>
      <c r="S117" s="29">
        <v>78</v>
      </c>
      <c r="T117" s="66">
        <f t="shared" si="12"/>
        <v>0.23353293413173654</v>
      </c>
      <c r="U117" s="29">
        <v>75</v>
      </c>
      <c r="V117" s="66">
        <f t="shared" si="13"/>
        <v>0.22455089820359281</v>
      </c>
      <c r="W117" s="29">
        <v>55</v>
      </c>
      <c r="X117" s="66">
        <f t="shared" si="14"/>
        <v>0.16467065868263472</v>
      </c>
      <c r="Y117" s="29">
        <v>41</v>
      </c>
      <c r="Z117" s="66">
        <f t="shared" si="15"/>
        <v>0.12275449101796407</v>
      </c>
      <c r="AA117" s="29">
        <v>39</v>
      </c>
      <c r="AB117" s="66">
        <f t="shared" si="16"/>
        <v>0.11676646706586827</v>
      </c>
      <c r="AC117" s="29">
        <v>11</v>
      </c>
      <c r="AD117" s="66">
        <f t="shared" si="17"/>
        <v>3.2934131736526949E-2</v>
      </c>
      <c r="AE117" s="30">
        <v>334</v>
      </c>
      <c r="AF117" s="79">
        <f t="shared" si="18"/>
        <v>5.9184179749796218E-3</v>
      </c>
      <c r="AG117" s="32">
        <f t="shared" si="19"/>
        <v>26</v>
      </c>
      <c r="AH117" s="33"/>
      <c r="AI117" s="33"/>
      <c r="AJ117" s="33"/>
      <c r="AK117" s="33"/>
      <c r="AL117" s="33"/>
      <c r="AM117" s="33"/>
      <c r="AN117" s="33"/>
      <c r="AO117" s="34"/>
      <c r="AP117" s="34"/>
      <c r="AQ117" s="34"/>
      <c r="AR117" s="34"/>
      <c r="AS117" s="34"/>
      <c r="AT117" s="34"/>
      <c r="AU117" s="34"/>
    </row>
    <row r="118" spans="1:47" x14ac:dyDescent="0.2">
      <c r="A118" s="25" t="s">
        <v>238</v>
      </c>
      <c r="B118" s="26" t="s">
        <v>107</v>
      </c>
      <c r="C118" s="27" t="s">
        <v>39</v>
      </c>
      <c r="D118" s="28" t="s">
        <v>239</v>
      </c>
      <c r="E118" s="28" t="str">
        <f>VLOOKUP(D118,Sheet2!A$1:B$353,2,FALSE)</f>
        <v>Major Urban</v>
      </c>
      <c r="F118" s="29">
        <v>5469</v>
      </c>
      <c r="G118" s="29">
        <v>31398</v>
      </c>
      <c r="H118" s="29">
        <v>32158</v>
      </c>
      <c r="I118" s="29">
        <v>19358</v>
      </c>
      <c r="J118" s="29">
        <v>10139</v>
      </c>
      <c r="K118" s="29">
        <v>4020</v>
      </c>
      <c r="L118" s="29">
        <v>1107</v>
      </c>
      <c r="M118" s="29">
        <v>46</v>
      </c>
      <c r="N118" s="30">
        <v>103695</v>
      </c>
      <c r="O118" s="31">
        <v>118</v>
      </c>
      <c r="P118" s="66">
        <f t="shared" si="10"/>
        <v>9.2913385826771652E-2</v>
      </c>
      <c r="Q118" s="29">
        <v>309</v>
      </c>
      <c r="R118" s="66">
        <f t="shared" si="11"/>
        <v>0.24330708661417322</v>
      </c>
      <c r="S118" s="29">
        <v>399</v>
      </c>
      <c r="T118" s="66">
        <f t="shared" si="12"/>
        <v>0.31417322834645667</v>
      </c>
      <c r="U118" s="29">
        <v>295</v>
      </c>
      <c r="V118" s="66">
        <f t="shared" si="13"/>
        <v>0.23228346456692914</v>
      </c>
      <c r="W118" s="29">
        <v>98</v>
      </c>
      <c r="X118" s="66">
        <f t="shared" si="14"/>
        <v>7.716535433070866E-2</v>
      </c>
      <c r="Y118" s="29">
        <v>37</v>
      </c>
      <c r="Z118" s="66">
        <f t="shared" si="15"/>
        <v>2.9133858267716535E-2</v>
      </c>
      <c r="AA118" s="29">
        <v>14</v>
      </c>
      <c r="AB118" s="66">
        <f t="shared" si="16"/>
        <v>1.1023622047244094E-2</v>
      </c>
      <c r="AC118" s="29">
        <v>0</v>
      </c>
      <c r="AD118" s="66">
        <f t="shared" si="17"/>
        <v>0</v>
      </c>
      <c r="AE118" s="30">
        <v>1270</v>
      </c>
      <c r="AF118" s="79">
        <f t="shared" si="18"/>
        <v>1.2247456482954819E-2</v>
      </c>
      <c r="AG118" s="32">
        <f t="shared" si="19"/>
        <v>15</v>
      </c>
      <c r="AH118" s="33"/>
      <c r="AI118" s="33"/>
      <c r="AJ118" s="33"/>
      <c r="AK118" s="33"/>
      <c r="AL118" s="33"/>
      <c r="AM118" s="33"/>
      <c r="AN118" s="33"/>
      <c r="AO118" s="34"/>
      <c r="AP118" s="34"/>
      <c r="AQ118" s="34"/>
      <c r="AR118" s="34"/>
      <c r="AS118" s="34"/>
      <c r="AT118" s="34"/>
      <c r="AU118" s="34"/>
    </row>
    <row r="119" spans="1:47" x14ac:dyDescent="0.2">
      <c r="A119" s="25" t="s">
        <v>240</v>
      </c>
      <c r="B119" s="26" t="s">
        <v>54</v>
      </c>
      <c r="C119" s="27" t="s">
        <v>22</v>
      </c>
      <c r="D119" s="28" t="s">
        <v>645</v>
      </c>
      <c r="E119" s="28" t="str">
        <f>VLOOKUP(D119,Sheet2!A$1:B$353,2,FALSE)</f>
        <v>Other Urban</v>
      </c>
      <c r="F119" s="29">
        <v>25821</v>
      </c>
      <c r="G119" s="29">
        <v>11750</v>
      </c>
      <c r="H119" s="29">
        <v>7753</v>
      </c>
      <c r="I119" s="29">
        <v>4651</v>
      </c>
      <c r="J119" s="29">
        <v>3269</v>
      </c>
      <c r="K119" s="29">
        <v>1019</v>
      </c>
      <c r="L119" s="29">
        <v>350</v>
      </c>
      <c r="M119" s="29">
        <v>40</v>
      </c>
      <c r="N119" s="30">
        <v>54653</v>
      </c>
      <c r="O119" s="31">
        <v>31</v>
      </c>
      <c r="P119" s="66">
        <f t="shared" si="10"/>
        <v>0.38750000000000001</v>
      </c>
      <c r="Q119" s="29">
        <v>27</v>
      </c>
      <c r="R119" s="66">
        <f t="shared" si="11"/>
        <v>0.33750000000000002</v>
      </c>
      <c r="S119" s="29">
        <v>8</v>
      </c>
      <c r="T119" s="66">
        <f t="shared" si="12"/>
        <v>0.1</v>
      </c>
      <c r="U119" s="29">
        <v>7</v>
      </c>
      <c r="V119" s="66">
        <f t="shared" si="13"/>
        <v>8.7499999999999994E-2</v>
      </c>
      <c r="W119" s="29">
        <v>6</v>
      </c>
      <c r="X119" s="66">
        <f t="shared" si="14"/>
        <v>7.4999999999999997E-2</v>
      </c>
      <c r="Y119" s="29">
        <v>1</v>
      </c>
      <c r="Z119" s="66">
        <f t="shared" si="15"/>
        <v>1.2500000000000001E-2</v>
      </c>
      <c r="AA119" s="29">
        <v>0</v>
      </c>
      <c r="AB119" s="66">
        <f t="shared" si="16"/>
        <v>0</v>
      </c>
      <c r="AC119" s="29">
        <v>0</v>
      </c>
      <c r="AD119" s="66">
        <f t="shared" si="17"/>
        <v>0</v>
      </c>
      <c r="AE119" s="30">
        <v>80</v>
      </c>
      <c r="AF119" s="79">
        <f t="shared" si="18"/>
        <v>1.4637805792911643E-3</v>
      </c>
      <c r="AG119" s="32">
        <f t="shared" si="19"/>
        <v>48</v>
      </c>
      <c r="AH119" s="33"/>
      <c r="AI119" s="33"/>
      <c r="AJ119" s="33"/>
      <c r="AK119" s="33"/>
      <c r="AL119" s="33"/>
      <c r="AM119" s="33"/>
      <c r="AN119" s="33"/>
      <c r="AO119" s="34"/>
      <c r="AP119" s="34"/>
      <c r="AQ119" s="34"/>
      <c r="AR119" s="34"/>
      <c r="AS119" s="34"/>
      <c r="AT119" s="34"/>
      <c r="AU119" s="34"/>
    </row>
    <row r="120" spans="1:47" x14ac:dyDescent="0.2">
      <c r="A120" s="25" t="s">
        <v>241</v>
      </c>
      <c r="B120" s="26" t="s">
        <v>18</v>
      </c>
      <c r="C120" s="27" t="s">
        <v>44</v>
      </c>
      <c r="D120" s="28" t="s">
        <v>242</v>
      </c>
      <c r="E120" s="28" t="str">
        <f>VLOOKUP(D120,Sheet2!A$1:B$353,2,FALSE)</f>
        <v>Rural 80</v>
      </c>
      <c r="F120" s="29">
        <v>3563</v>
      </c>
      <c r="G120" s="29">
        <v>8337</v>
      </c>
      <c r="H120" s="29">
        <v>8955</v>
      </c>
      <c r="I120" s="29">
        <v>6677</v>
      </c>
      <c r="J120" s="29">
        <v>5805</v>
      </c>
      <c r="K120" s="29">
        <v>3832</v>
      </c>
      <c r="L120" s="29">
        <v>2370</v>
      </c>
      <c r="M120" s="29">
        <v>161</v>
      </c>
      <c r="N120" s="30">
        <v>39700</v>
      </c>
      <c r="O120" s="31">
        <v>67</v>
      </c>
      <c r="P120" s="66">
        <f t="shared" si="10"/>
        <v>0.16791979949874686</v>
      </c>
      <c r="Q120" s="29">
        <v>69</v>
      </c>
      <c r="R120" s="66">
        <f t="shared" si="11"/>
        <v>0.17293233082706766</v>
      </c>
      <c r="S120" s="29">
        <v>97</v>
      </c>
      <c r="T120" s="66">
        <f t="shared" si="12"/>
        <v>0.24310776942355888</v>
      </c>
      <c r="U120" s="29">
        <v>70</v>
      </c>
      <c r="V120" s="66">
        <f t="shared" si="13"/>
        <v>0.17543859649122806</v>
      </c>
      <c r="W120" s="29">
        <v>48</v>
      </c>
      <c r="X120" s="66">
        <f t="shared" si="14"/>
        <v>0.12030075187969924</v>
      </c>
      <c r="Y120" s="29">
        <v>26</v>
      </c>
      <c r="Z120" s="66">
        <f t="shared" si="15"/>
        <v>6.5162907268170422E-2</v>
      </c>
      <c r="AA120" s="29">
        <v>15</v>
      </c>
      <c r="AB120" s="66">
        <f t="shared" si="16"/>
        <v>3.7593984962406013E-2</v>
      </c>
      <c r="AC120" s="29">
        <v>7</v>
      </c>
      <c r="AD120" s="66">
        <f t="shared" si="17"/>
        <v>1.7543859649122806E-2</v>
      </c>
      <c r="AE120" s="30">
        <v>399</v>
      </c>
      <c r="AF120" s="79">
        <f t="shared" si="18"/>
        <v>1.0050377833753149E-2</v>
      </c>
      <c r="AG120" s="32">
        <f t="shared" si="19"/>
        <v>31</v>
      </c>
      <c r="AH120" s="33"/>
      <c r="AI120" s="33"/>
      <c r="AJ120" s="33"/>
      <c r="AK120" s="33"/>
      <c r="AL120" s="33"/>
      <c r="AM120" s="33"/>
      <c r="AN120" s="33"/>
      <c r="AO120" s="34"/>
      <c r="AP120" s="34"/>
      <c r="AQ120" s="34"/>
      <c r="AR120" s="34"/>
      <c r="AS120" s="34"/>
      <c r="AT120" s="34"/>
      <c r="AU120" s="34"/>
    </row>
    <row r="121" spans="1:47" x14ac:dyDescent="0.2">
      <c r="A121" s="25" t="s">
        <v>243</v>
      </c>
      <c r="B121" s="26" t="s">
        <v>107</v>
      </c>
      <c r="C121" s="27" t="s">
        <v>39</v>
      </c>
      <c r="D121" s="28" t="s">
        <v>646</v>
      </c>
      <c r="E121" s="28" t="str">
        <f>VLOOKUP(D121,Sheet2!A$1:B$353,2,FALSE)</f>
        <v>Major Urban</v>
      </c>
      <c r="F121" s="29">
        <v>3413</v>
      </c>
      <c r="G121" s="29">
        <v>5588</v>
      </c>
      <c r="H121" s="29">
        <v>14080</v>
      </c>
      <c r="I121" s="29">
        <v>23899</v>
      </c>
      <c r="J121" s="29">
        <v>14650</v>
      </c>
      <c r="K121" s="29">
        <v>8851</v>
      </c>
      <c r="L121" s="29">
        <v>10533</v>
      </c>
      <c r="M121" s="29">
        <v>2049</v>
      </c>
      <c r="N121" s="30">
        <v>83063</v>
      </c>
      <c r="O121" s="31">
        <v>96</v>
      </c>
      <c r="P121" s="66">
        <f t="shared" si="10"/>
        <v>4.3795620437956206E-2</v>
      </c>
      <c r="Q121" s="29">
        <v>110</v>
      </c>
      <c r="R121" s="66">
        <f t="shared" si="11"/>
        <v>5.0182481751824819E-2</v>
      </c>
      <c r="S121" s="29">
        <v>327</v>
      </c>
      <c r="T121" s="66">
        <f t="shared" si="12"/>
        <v>0.14917883211678831</v>
      </c>
      <c r="U121" s="29">
        <v>655</v>
      </c>
      <c r="V121" s="66">
        <f t="shared" si="13"/>
        <v>0.29881386861313869</v>
      </c>
      <c r="W121" s="29">
        <v>400</v>
      </c>
      <c r="X121" s="66">
        <f t="shared" si="14"/>
        <v>0.18248175182481752</v>
      </c>
      <c r="Y121" s="29">
        <v>259</v>
      </c>
      <c r="Z121" s="66">
        <f t="shared" si="15"/>
        <v>0.11815693430656934</v>
      </c>
      <c r="AA121" s="29">
        <v>267</v>
      </c>
      <c r="AB121" s="66">
        <f t="shared" si="16"/>
        <v>0.12180656934306569</v>
      </c>
      <c r="AC121" s="29">
        <v>78</v>
      </c>
      <c r="AD121" s="66">
        <f t="shared" si="17"/>
        <v>3.5583941605839414E-2</v>
      </c>
      <c r="AE121" s="30">
        <v>2192</v>
      </c>
      <c r="AF121" s="79">
        <f t="shared" si="18"/>
        <v>2.6389607887988636E-2</v>
      </c>
      <c r="AG121" s="32">
        <f t="shared" si="19"/>
        <v>6</v>
      </c>
      <c r="AH121" s="33"/>
      <c r="AI121" s="33"/>
      <c r="AJ121" s="33"/>
      <c r="AK121" s="33"/>
      <c r="AL121" s="33"/>
      <c r="AM121" s="33"/>
      <c r="AN121" s="33"/>
      <c r="AO121" s="34"/>
      <c r="AP121" s="34"/>
      <c r="AQ121" s="34"/>
      <c r="AR121" s="34"/>
      <c r="AS121" s="34"/>
      <c r="AT121" s="34"/>
      <c r="AU121" s="34"/>
    </row>
    <row r="122" spans="1:47" x14ac:dyDescent="0.2">
      <c r="A122" s="25" t="s">
        <v>244</v>
      </c>
      <c r="B122" s="26" t="s">
        <v>18</v>
      </c>
      <c r="C122" s="27" t="s">
        <v>25</v>
      </c>
      <c r="D122" s="28" t="s">
        <v>245</v>
      </c>
      <c r="E122" s="28" t="str">
        <f>VLOOKUP(D122,Sheet2!A$1:B$353,2,FALSE)</f>
        <v>Rural 80</v>
      </c>
      <c r="F122" s="29">
        <v>4291</v>
      </c>
      <c r="G122" s="29">
        <v>7755</v>
      </c>
      <c r="H122" s="29">
        <v>7326</v>
      </c>
      <c r="I122" s="29">
        <v>5707</v>
      </c>
      <c r="J122" s="29">
        <v>5475</v>
      </c>
      <c r="K122" s="29">
        <v>3170</v>
      </c>
      <c r="L122" s="29">
        <v>2367</v>
      </c>
      <c r="M122" s="29">
        <v>223</v>
      </c>
      <c r="N122" s="30">
        <v>36314</v>
      </c>
      <c r="O122" s="31">
        <v>30</v>
      </c>
      <c r="P122" s="66">
        <f t="shared" si="10"/>
        <v>0.17142857142857143</v>
      </c>
      <c r="Q122" s="29">
        <v>34</v>
      </c>
      <c r="R122" s="66">
        <f t="shared" si="11"/>
        <v>0.19428571428571428</v>
      </c>
      <c r="S122" s="29">
        <v>33</v>
      </c>
      <c r="T122" s="66">
        <f t="shared" si="12"/>
        <v>0.18857142857142858</v>
      </c>
      <c r="U122" s="29">
        <v>31</v>
      </c>
      <c r="V122" s="66">
        <f t="shared" si="13"/>
        <v>0.17714285714285713</v>
      </c>
      <c r="W122" s="29">
        <v>17</v>
      </c>
      <c r="X122" s="66">
        <f t="shared" si="14"/>
        <v>9.7142857142857142E-2</v>
      </c>
      <c r="Y122" s="29">
        <v>11</v>
      </c>
      <c r="Z122" s="66">
        <f t="shared" si="15"/>
        <v>6.2857142857142861E-2</v>
      </c>
      <c r="AA122" s="29">
        <v>13</v>
      </c>
      <c r="AB122" s="66">
        <f t="shared" si="16"/>
        <v>7.4285714285714288E-2</v>
      </c>
      <c r="AC122" s="29">
        <v>6</v>
      </c>
      <c r="AD122" s="66">
        <f t="shared" si="17"/>
        <v>3.4285714285714287E-2</v>
      </c>
      <c r="AE122" s="30">
        <v>175</v>
      </c>
      <c r="AF122" s="79">
        <f t="shared" si="18"/>
        <v>4.8190780415266841E-3</v>
      </c>
      <c r="AG122" s="32">
        <f t="shared" si="19"/>
        <v>48</v>
      </c>
      <c r="AH122" s="33"/>
      <c r="AI122" s="33"/>
      <c r="AJ122" s="33"/>
      <c r="AK122" s="33"/>
      <c r="AL122" s="33"/>
      <c r="AM122" s="33"/>
      <c r="AN122" s="33"/>
      <c r="AO122" s="34"/>
      <c r="AP122" s="34"/>
      <c r="AQ122" s="34"/>
      <c r="AR122" s="34"/>
      <c r="AS122" s="34"/>
      <c r="AT122" s="34"/>
      <c r="AU122" s="34"/>
    </row>
    <row r="123" spans="1:47" x14ac:dyDescent="0.2">
      <c r="A123" s="25" t="s">
        <v>246</v>
      </c>
      <c r="B123" s="26" t="s">
        <v>38</v>
      </c>
      <c r="C123" s="27" t="s">
        <v>39</v>
      </c>
      <c r="D123" s="28" t="s">
        <v>247</v>
      </c>
      <c r="E123" s="28" t="str">
        <f>VLOOKUP(D123,Sheet2!A$1:B$353,2,FALSE)</f>
        <v>Major Urban</v>
      </c>
      <c r="F123" s="29">
        <v>6685</v>
      </c>
      <c r="G123" s="29">
        <v>17802</v>
      </c>
      <c r="H123" s="29">
        <v>32499</v>
      </c>
      <c r="I123" s="29">
        <v>25836</v>
      </c>
      <c r="J123" s="29">
        <v>10680</v>
      </c>
      <c r="K123" s="29">
        <v>5411</v>
      </c>
      <c r="L123" s="29">
        <v>4635</v>
      </c>
      <c r="M123" s="29">
        <v>660</v>
      </c>
      <c r="N123" s="30">
        <v>104208</v>
      </c>
      <c r="O123" s="31">
        <v>68</v>
      </c>
      <c r="P123" s="66">
        <f t="shared" si="10"/>
        <v>0.11056910569105691</v>
      </c>
      <c r="Q123" s="29">
        <v>129</v>
      </c>
      <c r="R123" s="66">
        <f t="shared" si="11"/>
        <v>0.2097560975609756</v>
      </c>
      <c r="S123" s="29">
        <v>175</v>
      </c>
      <c r="T123" s="66">
        <f t="shared" si="12"/>
        <v>0.28455284552845528</v>
      </c>
      <c r="U123" s="29">
        <v>139</v>
      </c>
      <c r="V123" s="66">
        <f t="shared" si="13"/>
        <v>0.22601626016260162</v>
      </c>
      <c r="W123" s="29">
        <v>69</v>
      </c>
      <c r="X123" s="66">
        <f t="shared" si="14"/>
        <v>0.11219512195121951</v>
      </c>
      <c r="Y123" s="29">
        <v>19</v>
      </c>
      <c r="Z123" s="66">
        <f t="shared" si="15"/>
        <v>3.0894308943089432E-2</v>
      </c>
      <c r="AA123" s="29">
        <v>12</v>
      </c>
      <c r="AB123" s="66">
        <f t="shared" si="16"/>
        <v>1.9512195121951219E-2</v>
      </c>
      <c r="AC123" s="29">
        <v>4</v>
      </c>
      <c r="AD123" s="66">
        <f t="shared" si="17"/>
        <v>6.5040650406504065E-3</v>
      </c>
      <c r="AE123" s="30">
        <v>615</v>
      </c>
      <c r="AF123" s="79">
        <f t="shared" si="18"/>
        <v>5.9016582220175031E-3</v>
      </c>
      <c r="AG123" s="32">
        <f t="shared" si="19"/>
        <v>39</v>
      </c>
      <c r="AH123" s="33"/>
      <c r="AI123" s="33"/>
      <c r="AJ123" s="33"/>
      <c r="AK123" s="33"/>
      <c r="AL123" s="33"/>
      <c r="AM123" s="33"/>
      <c r="AN123" s="33"/>
      <c r="AO123" s="34"/>
      <c r="AP123" s="34"/>
      <c r="AQ123" s="34"/>
      <c r="AR123" s="34"/>
      <c r="AS123" s="34"/>
      <c r="AT123" s="34"/>
      <c r="AU123" s="34"/>
    </row>
    <row r="124" spans="1:47" x14ac:dyDescent="0.2">
      <c r="A124" s="25" t="s">
        <v>248</v>
      </c>
      <c r="B124" s="26" t="s">
        <v>18</v>
      </c>
      <c r="C124" s="27" t="s">
        <v>10</v>
      </c>
      <c r="D124" s="28" t="s">
        <v>249</v>
      </c>
      <c r="E124" s="28" t="str">
        <f>VLOOKUP(D124,Sheet2!A$1:B$353,2,FALSE)</f>
        <v>Other Urban</v>
      </c>
      <c r="F124" s="29">
        <v>2298</v>
      </c>
      <c r="G124" s="29">
        <v>7597</v>
      </c>
      <c r="H124" s="29">
        <v>18629</v>
      </c>
      <c r="I124" s="29">
        <v>4099</v>
      </c>
      <c r="J124" s="29">
        <v>2111</v>
      </c>
      <c r="K124" s="29">
        <v>873</v>
      </c>
      <c r="L124" s="29">
        <v>381</v>
      </c>
      <c r="M124" s="29">
        <v>15</v>
      </c>
      <c r="N124" s="30">
        <v>36003</v>
      </c>
      <c r="O124" s="31">
        <v>0</v>
      </c>
      <c r="P124" s="66">
        <f t="shared" si="10"/>
        <v>0</v>
      </c>
      <c r="Q124" s="29">
        <v>8</v>
      </c>
      <c r="R124" s="66">
        <f t="shared" si="11"/>
        <v>0.11267605633802817</v>
      </c>
      <c r="S124" s="29">
        <v>23</v>
      </c>
      <c r="T124" s="66">
        <f t="shared" si="12"/>
        <v>0.323943661971831</v>
      </c>
      <c r="U124" s="29">
        <v>30</v>
      </c>
      <c r="V124" s="66">
        <f t="shared" si="13"/>
        <v>0.42253521126760563</v>
      </c>
      <c r="W124" s="29">
        <v>5</v>
      </c>
      <c r="X124" s="66">
        <f t="shared" si="14"/>
        <v>7.0422535211267609E-2</v>
      </c>
      <c r="Y124" s="29">
        <v>3</v>
      </c>
      <c r="Z124" s="66">
        <f t="shared" si="15"/>
        <v>4.2253521126760563E-2</v>
      </c>
      <c r="AA124" s="29">
        <v>2</v>
      </c>
      <c r="AB124" s="66">
        <f t="shared" si="16"/>
        <v>2.8169014084507043E-2</v>
      </c>
      <c r="AC124" s="29">
        <v>0</v>
      </c>
      <c r="AD124" s="66">
        <f t="shared" si="17"/>
        <v>0</v>
      </c>
      <c r="AE124" s="30">
        <v>71</v>
      </c>
      <c r="AF124" s="79">
        <f t="shared" si="18"/>
        <v>1.9720578840652166E-3</v>
      </c>
      <c r="AG124" s="32">
        <f t="shared" si="19"/>
        <v>47</v>
      </c>
      <c r="AH124" s="33"/>
      <c r="AI124" s="33"/>
      <c r="AJ124" s="33"/>
      <c r="AK124" s="33"/>
      <c r="AL124" s="33"/>
      <c r="AM124" s="33"/>
      <c r="AN124" s="33"/>
      <c r="AO124" s="34"/>
      <c r="AP124" s="34"/>
      <c r="AQ124" s="34"/>
      <c r="AR124" s="34"/>
      <c r="AS124" s="34"/>
      <c r="AT124" s="34"/>
      <c r="AU124" s="34"/>
    </row>
    <row r="125" spans="1:47" x14ac:dyDescent="0.2">
      <c r="A125" s="25" t="s">
        <v>250</v>
      </c>
      <c r="B125" s="26" t="s">
        <v>18</v>
      </c>
      <c r="C125" s="27" t="s">
        <v>44</v>
      </c>
      <c r="D125" s="28" t="s">
        <v>251</v>
      </c>
      <c r="E125" s="28" t="str">
        <f>VLOOKUP(D125,Sheet2!A$1:B$353,2,FALSE)</f>
        <v>Significant Rural</v>
      </c>
      <c r="F125" s="29">
        <v>8187</v>
      </c>
      <c r="G125" s="29">
        <v>13545</v>
      </c>
      <c r="H125" s="29">
        <v>16521</v>
      </c>
      <c r="I125" s="29">
        <v>10543</v>
      </c>
      <c r="J125" s="29">
        <v>9199</v>
      </c>
      <c r="K125" s="29">
        <v>6182</v>
      </c>
      <c r="L125" s="29">
        <v>5407</v>
      </c>
      <c r="M125" s="29">
        <v>604</v>
      </c>
      <c r="N125" s="30">
        <v>70188</v>
      </c>
      <c r="O125" s="31">
        <v>92</v>
      </c>
      <c r="P125" s="66">
        <f t="shared" si="10"/>
        <v>0.13199426111908177</v>
      </c>
      <c r="Q125" s="29">
        <v>129</v>
      </c>
      <c r="R125" s="66">
        <f t="shared" si="11"/>
        <v>0.18507890961262555</v>
      </c>
      <c r="S125" s="29">
        <v>168</v>
      </c>
      <c r="T125" s="66">
        <f t="shared" si="12"/>
        <v>0.24103299856527977</v>
      </c>
      <c r="U125" s="29">
        <v>110</v>
      </c>
      <c r="V125" s="66">
        <f t="shared" si="13"/>
        <v>0.15781922525107603</v>
      </c>
      <c r="W125" s="29">
        <v>98</v>
      </c>
      <c r="X125" s="66">
        <f t="shared" si="14"/>
        <v>0.14060258249641319</v>
      </c>
      <c r="Y125" s="29">
        <v>48</v>
      </c>
      <c r="Z125" s="66">
        <f t="shared" si="15"/>
        <v>6.886657101865136E-2</v>
      </c>
      <c r="AA125" s="29">
        <v>46</v>
      </c>
      <c r="AB125" s="66">
        <f t="shared" si="16"/>
        <v>6.5997130559540887E-2</v>
      </c>
      <c r="AC125" s="29">
        <v>6</v>
      </c>
      <c r="AD125" s="66">
        <f t="shared" si="17"/>
        <v>8.60832137733142E-3</v>
      </c>
      <c r="AE125" s="30">
        <v>697</v>
      </c>
      <c r="AF125" s="79">
        <f t="shared" si="18"/>
        <v>9.9304724454322684E-3</v>
      </c>
      <c r="AG125" s="32">
        <f t="shared" si="19"/>
        <v>11</v>
      </c>
      <c r="AH125" s="33"/>
      <c r="AI125" s="33"/>
      <c r="AJ125" s="33"/>
      <c r="AK125" s="33"/>
      <c r="AL125" s="33"/>
      <c r="AM125" s="33"/>
      <c r="AN125" s="33"/>
      <c r="AO125" s="34"/>
      <c r="AP125" s="34"/>
      <c r="AQ125" s="34"/>
      <c r="AR125" s="34"/>
      <c r="AS125" s="34"/>
      <c r="AT125" s="34"/>
      <c r="AU125" s="34"/>
    </row>
    <row r="126" spans="1:47" x14ac:dyDescent="0.2">
      <c r="A126" s="25" t="s">
        <v>252</v>
      </c>
      <c r="B126" s="26" t="s">
        <v>38</v>
      </c>
      <c r="C126" s="27" t="s">
        <v>39</v>
      </c>
      <c r="D126" s="28" t="s">
        <v>253</v>
      </c>
      <c r="E126" s="28" t="str">
        <f>VLOOKUP(D126,Sheet2!A$1:B$353,2,FALSE)</f>
        <v>Major Urban</v>
      </c>
      <c r="F126" s="29">
        <v>515</v>
      </c>
      <c r="G126" s="29">
        <v>3420</v>
      </c>
      <c r="H126" s="29">
        <v>18948</v>
      </c>
      <c r="I126" s="29">
        <v>27873</v>
      </c>
      <c r="J126" s="29">
        <v>21761</v>
      </c>
      <c r="K126" s="29">
        <v>7751</v>
      </c>
      <c r="L126" s="29">
        <v>6055</v>
      </c>
      <c r="M126" s="29">
        <v>1152</v>
      </c>
      <c r="N126" s="30">
        <v>87475</v>
      </c>
      <c r="O126" s="31">
        <v>5</v>
      </c>
      <c r="P126" s="66">
        <f t="shared" si="10"/>
        <v>1.488095238095238E-2</v>
      </c>
      <c r="Q126" s="29">
        <v>16</v>
      </c>
      <c r="R126" s="66">
        <f t="shared" si="11"/>
        <v>4.7619047619047616E-2</v>
      </c>
      <c r="S126" s="29">
        <v>103</v>
      </c>
      <c r="T126" s="66">
        <f t="shared" si="12"/>
        <v>0.30654761904761907</v>
      </c>
      <c r="U126" s="29">
        <v>80</v>
      </c>
      <c r="V126" s="66">
        <f t="shared" si="13"/>
        <v>0.23809523809523808</v>
      </c>
      <c r="W126" s="29">
        <v>63</v>
      </c>
      <c r="X126" s="66">
        <f t="shared" si="14"/>
        <v>0.1875</v>
      </c>
      <c r="Y126" s="29">
        <v>36</v>
      </c>
      <c r="Z126" s="66">
        <f t="shared" si="15"/>
        <v>0.10714285714285714</v>
      </c>
      <c r="AA126" s="29">
        <v>26</v>
      </c>
      <c r="AB126" s="66">
        <f t="shared" si="16"/>
        <v>7.7380952380952384E-2</v>
      </c>
      <c r="AC126" s="29">
        <v>7</v>
      </c>
      <c r="AD126" s="66">
        <f t="shared" si="17"/>
        <v>2.0833333333333332E-2</v>
      </c>
      <c r="AE126" s="30">
        <v>336</v>
      </c>
      <c r="AF126" s="79">
        <f t="shared" si="18"/>
        <v>3.8410974564161188E-3</v>
      </c>
      <c r="AG126" s="32">
        <f t="shared" si="19"/>
        <v>50</v>
      </c>
      <c r="AH126" s="33"/>
      <c r="AI126" s="33"/>
      <c r="AJ126" s="33"/>
      <c r="AK126" s="33"/>
      <c r="AL126" s="33"/>
      <c r="AM126" s="33"/>
      <c r="AN126" s="33"/>
      <c r="AO126" s="34"/>
      <c r="AP126" s="34"/>
      <c r="AQ126" s="34"/>
      <c r="AR126" s="34"/>
      <c r="AS126" s="34"/>
      <c r="AT126" s="34"/>
      <c r="AU126" s="34"/>
    </row>
    <row r="127" spans="1:47" x14ac:dyDescent="0.2">
      <c r="A127" s="25" t="s">
        <v>254</v>
      </c>
      <c r="B127" s="26" t="s">
        <v>18</v>
      </c>
      <c r="C127" s="27" t="s">
        <v>19</v>
      </c>
      <c r="D127" s="28" t="s">
        <v>255</v>
      </c>
      <c r="E127" s="28" t="str">
        <f>VLOOKUP(D127,Sheet2!A$1:B$353,2,FALSE)</f>
        <v>Significant Rural</v>
      </c>
      <c r="F127" s="29">
        <v>707</v>
      </c>
      <c r="G127" s="29">
        <v>1839</v>
      </c>
      <c r="H127" s="29">
        <v>8541</v>
      </c>
      <c r="I127" s="29">
        <v>8298</v>
      </c>
      <c r="J127" s="29">
        <v>7367</v>
      </c>
      <c r="K127" s="29">
        <v>6408</v>
      </c>
      <c r="L127" s="29">
        <v>3554</v>
      </c>
      <c r="M127" s="29">
        <v>231</v>
      </c>
      <c r="N127" s="30">
        <v>36945</v>
      </c>
      <c r="O127" s="31">
        <v>11</v>
      </c>
      <c r="P127" s="66">
        <f t="shared" si="10"/>
        <v>9.166666666666666E-2</v>
      </c>
      <c r="Q127" s="29">
        <v>6</v>
      </c>
      <c r="R127" s="66">
        <f t="shared" si="11"/>
        <v>0.05</v>
      </c>
      <c r="S127" s="29">
        <v>20</v>
      </c>
      <c r="T127" s="66">
        <f t="shared" si="12"/>
        <v>0.16666666666666666</v>
      </c>
      <c r="U127" s="29">
        <v>28</v>
      </c>
      <c r="V127" s="66">
        <f t="shared" si="13"/>
        <v>0.23333333333333334</v>
      </c>
      <c r="W127" s="29">
        <v>29</v>
      </c>
      <c r="X127" s="66">
        <f t="shared" si="14"/>
        <v>0.24166666666666667</v>
      </c>
      <c r="Y127" s="29">
        <v>10</v>
      </c>
      <c r="Z127" s="66">
        <f t="shared" si="15"/>
        <v>8.3333333333333329E-2</v>
      </c>
      <c r="AA127" s="29">
        <v>15</v>
      </c>
      <c r="AB127" s="66">
        <f t="shared" si="16"/>
        <v>0.125</v>
      </c>
      <c r="AC127" s="29">
        <v>1</v>
      </c>
      <c r="AD127" s="66">
        <f t="shared" si="17"/>
        <v>8.3333333333333332E-3</v>
      </c>
      <c r="AE127" s="30">
        <v>120</v>
      </c>
      <c r="AF127" s="79">
        <f t="shared" si="18"/>
        <v>3.2480714575720666E-3</v>
      </c>
      <c r="AG127" s="32">
        <f t="shared" si="19"/>
        <v>43</v>
      </c>
      <c r="AH127" s="33"/>
      <c r="AI127" s="33"/>
      <c r="AJ127" s="33"/>
      <c r="AK127" s="33"/>
      <c r="AL127" s="33"/>
      <c r="AM127" s="33"/>
      <c r="AN127" s="33"/>
      <c r="AO127" s="34"/>
      <c r="AP127" s="34"/>
      <c r="AQ127" s="34"/>
      <c r="AR127" s="34"/>
      <c r="AS127" s="34"/>
      <c r="AT127" s="34"/>
      <c r="AU127" s="34"/>
    </row>
    <row r="128" spans="1:47" x14ac:dyDescent="0.2">
      <c r="A128" s="25" t="s">
        <v>256</v>
      </c>
      <c r="B128" s="26" t="s">
        <v>54</v>
      </c>
      <c r="C128" s="27" t="s">
        <v>160</v>
      </c>
      <c r="D128" s="28" t="s">
        <v>647</v>
      </c>
      <c r="E128" s="28" t="str">
        <f>VLOOKUP(D128,Sheet2!A$1:B$353,2,FALSE)</f>
        <v>Other Urban</v>
      </c>
      <c r="F128" s="29">
        <v>24280</v>
      </c>
      <c r="G128" s="29">
        <v>6942</v>
      </c>
      <c r="H128" s="29">
        <v>5722</v>
      </c>
      <c r="I128" s="29">
        <v>2967</v>
      </c>
      <c r="J128" s="29">
        <v>1476</v>
      </c>
      <c r="K128" s="29">
        <v>592</v>
      </c>
      <c r="L128" s="29">
        <v>421</v>
      </c>
      <c r="M128" s="29">
        <v>57</v>
      </c>
      <c r="N128" s="30">
        <v>42457</v>
      </c>
      <c r="O128" s="31">
        <v>174</v>
      </c>
      <c r="P128" s="66">
        <f t="shared" si="10"/>
        <v>0.59589041095890416</v>
      </c>
      <c r="Q128" s="29">
        <v>51</v>
      </c>
      <c r="R128" s="66">
        <f t="shared" si="11"/>
        <v>0.17465753424657535</v>
      </c>
      <c r="S128" s="29">
        <v>31</v>
      </c>
      <c r="T128" s="66">
        <f t="shared" si="12"/>
        <v>0.10616438356164383</v>
      </c>
      <c r="U128" s="29">
        <v>18</v>
      </c>
      <c r="V128" s="66">
        <f t="shared" si="13"/>
        <v>6.1643835616438353E-2</v>
      </c>
      <c r="W128" s="29">
        <v>8</v>
      </c>
      <c r="X128" s="66">
        <f t="shared" si="14"/>
        <v>2.7397260273972601E-2</v>
      </c>
      <c r="Y128" s="29">
        <v>5</v>
      </c>
      <c r="Z128" s="66">
        <f t="shared" si="15"/>
        <v>1.7123287671232876E-2</v>
      </c>
      <c r="AA128" s="29">
        <v>4</v>
      </c>
      <c r="AB128" s="66">
        <f t="shared" si="16"/>
        <v>1.3698630136986301E-2</v>
      </c>
      <c r="AC128" s="29">
        <v>1</v>
      </c>
      <c r="AD128" s="66">
        <f t="shared" si="17"/>
        <v>3.4246575342465752E-3</v>
      </c>
      <c r="AE128" s="30">
        <v>292</v>
      </c>
      <c r="AF128" s="79">
        <f t="shared" si="18"/>
        <v>6.8775466943024706E-3</v>
      </c>
      <c r="AG128" s="32">
        <f t="shared" si="19"/>
        <v>21</v>
      </c>
      <c r="AH128" s="33"/>
      <c r="AI128" s="33"/>
      <c r="AJ128" s="33"/>
      <c r="AK128" s="33"/>
      <c r="AL128" s="33"/>
      <c r="AM128" s="33"/>
      <c r="AN128" s="33"/>
      <c r="AO128" s="34"/>
      <c r="AP128" s="34"/>
      <c r="AQ128" s="34"/>
      <c r="AR128" s="34"/>
      <c r="AS128" s="34"/>
      <c r="AT128" s="34"/>
      <c r="AU128" s="34"/>
    </row>
    <row r="129" spans="1:47" x14ac:dyDescent="0.2">
      <c r="A129" s="25" t="s">
        <v>257</v>
      </c>
      <c r="B129" s="26" t="s">
        <v>18</v>
      </c>
      <c r="C129" s="27" t="s">
        <v>19</v>
      </c>
      <c r="D129" s="28" t="s">
        <v>258</v>
      </c>
      <c r="E129" s="28" t="str">
        <f>VLOOKUP(D129,Sheet2!A$1:B$353,2,FALSE)</f>
        <v>Other Urban</v>
      </c>
      <c r="F129" s="29">
        <v>14454</v>
      </c>
      <c r="G129" s="29">
        <v>11936</v>
      </c>
      <c r="H129" s="29">
        <v>7357</v>
      </c>
      <c r="I129" s="29">
        <v>5522</v>
      </c>
      <c r="J129" s="29">
        <v>2169</v>
      </c>
      <c r="K129" s="29">
        <v>781</v>
      </c>
      <c r="L129" s="29">
        <v>181</v>
      </c>
      <c r="M129" s="29">
        <v>43</v>
      </c>
      <c r="N129" s="30">
        <v>42443</v>
      </c>
      <c r="O129" s="31">
        <v>287</v>
      </c>
      <c r="P129" s="66">
        <f t="shared" si="10"/>
        <v>0.46666666666666667</v>
      </c>
      <c r="Q129" s="29">
        <v>159</v>
      </c>
      <c r="R129" s="66">
        <f t="shared" si="11"/>
        <v>0.25853658536585367</v>
      </c>
      <c r="S129" s="29">
        <v>81</v>
      </c>
      <c r="T129" s="66">
        <f t="shared" si="12"/>
        <v>0.13170731707317074</v>
      </c>
      <c r="U129" s="29">
        <v>62</v>
      </c>
      <c r="V129" s="66">
        <f t="shared" si="13"/>
        <v>0.1008130081300813</v>
      </c>
      <c r="W129" s="29">
        <v>17</v>
      </c>
      <c r="X129" s="66">
        <f t="shared" si="14"/>
        <v>2.7642276422764227E-2</v>
      </c>
      <c r="Y129" s="29">
        <v>7</v>
      </c>
      <c r="Z129" s="66">
        <f t="shared" si="15"/>
        <v>1.1382113821138212E-2</v>
      </c>
      <c r="AA129" s="29">
        <v>2</v>
      </c>
      <c r="AB129" s="66">
        <f t="shared" si="16"/>
        <v>3.2520325203252032E-3</v>
      </c>
      <c r="AC129" s="29">
        <v>0</v>
      </c>
      <c r="AD129" s="66">
        <f t="shared" si="17"/>
        <v>0</v>
      </c>
      <c r="AE129" s="30">
        <v>615</v>
      </c>
      <c r="AF129" s="79">
        <f t="shared" si="18"/>
        <v>1.4490021911740453E-2</v>
      </c>
      <c r="AG129" s="32">
        <f t="shared" si="19"/>
        <v>9</v>
      </c>
      <c r="AH129" s="33"/>
      <c r="AI129" s="33"/>
      <c r="AJ129" s="33"/>
      <c r="AK129" s="33"/>
      <c r="AL129" s="33"/>
      <c r="AM129" s="33"/>
      <c r="AN129" s="33"/>
      <c r="AO129" s="34"/>
      <c r="AP129" s="34"/>
      <c r="AQ129" s="34"/>
      <c r="AR129" s="34"/>
      <c r="AS129" s="34"/>
      <c r="AT129" s="34"/>
      <c r="AU129" s="34"/>
    </row>
    <row r="130" spans="1:47" x14ac:dyDescent="0.2">
      <c r="A130" s="25" t="s">
        <v>259</v>
      </c>
      <c r="B130" s="26" t="s">
        <v>18</v>
      </c>
      <c r="C130" s="27" t="s">
        <v>19</v>
      </c>
      <c r="D130" s="28" t="s">
        <v>260</v>
      </c>
      <c r="E130" s="28" t="str">
        <f>VLOOKUP(D130,Sheet2!A$1:B$353,2,FALSE)</f>
        <v>Large Urban</v>
      </c>
      <c r="F130" s="29">
        <v>8181</v>
      </c>
      <c r="G130" s="29">
        <v>13824</v>
      </c>
      <c r="H130" s="29">
        <v>12315</v>
      </c>
      <c r="I130" s="29">
        <v>9665</v>
      </c>
      <c r="J130" s="29">
        <v>5453</v>
      </c>
      <c r="K130" s="29">
        <v>2375</v>
      </c>
      <c r="L130" s="29">
        <v>929</v>
      </c>
      <c r="M130" s="29">
        <v>40</v>
      </c>
      <c r="N130" s="30">
        <v>52782</v>
      </c>
      <c r="O130" s="31">
        <v>72</v>
      </c>
      <c r="P130" s="66">
        <f t="shared" si="10"/>
        <v>0.15189873417721519</v>
      </c>
      <c r="Q130" s="29">
        <v>68</v>
      </c>
      <c r="R130" s="66">
        <f t="shared" si="11"/>
        <v>0.14345991561181434</v>
      </c>
      <c r="S130" s="29">
        <v>129</v>
      </c>
      <c r="T130" s="66">
        <f t="shared" si="12"/>
        <v>0.27215189873417722</v>
      </c>
      <c r="U130" s="29">
        <v>87</v>
      </c>
      <c r="V130" s="66">
        <f t="shared" si="13"/>
        <v>0.18354430379746836</v>
      </c>
      <c r="W130" s="29">
        <v>67</v>
      </c>
      <c r="X130" s="66">
        <f t="shared" si="14"/>
        <v>0.14135021097046413</v>
      </c>
      <c r="Y130" s="29">
        <v>29</v>
      </c>
      <c r="Z130" s="66">
        <f t="shared" si="15"/>
        <v>6.118143459915612E-2</v>
      </c>
      <c r="AA130" s="29">
        <v>21</v>
      </c>
      <c r="AB130" s="66">
        <f t="shared" si="16"/>
        <v>4.4303797468354431E-2</v>
      </c>
      <c r="AC130" s="29">
        <v>1</v>
      </c>
      <c r="AD130" s="66">
        <f t="shared" si="17"/>
        <v>2.1097046413502108E-3</v>
      </c>
      <c r="AE130" s="30">
        <v>474</v>
      </c>
      <c r="AF130" s="79">
        <f t="shared" si="18"/>
        <v>8.9803342048425591E-3</v>
      </c>
      <c r="AG130" s="32">
        <f t="shared" si="19"/>
        <v>12</v>
      </c>
      <c r="AH130" s="33"/>
      <c r="AI130" s="33"/>
      <c r="AJ130" s="33"/>
      <c r="AK130" s="33"/>
      <c r="AL130" s="33"/>
      <c r="AM130" s="33"/>
      <c r="AN130" s="33"/>
      <c r="AO130" s="34"/>
      <c r="AP130" s="34"/>
      <c r="AQ130" s="34"/>
      <c r="AR130" s="34"/>
      <c r="AS130" s="34"/>
      <c r="AT130" s="34"/>
      <c r="AU130" s="34"/>
    </row>
    <row r="131" spans="1:47" x14ac:dyDescent="0.2">
      <c r="A131" s="25" t="s">
        <v>261</v>
      </c>
      <c r="B131" s="26" t="s">
        <v>38</v>
      </c>
      <c r="C131" s="27" t="s">
        <v>39</v>
      </c>
      <c r="D131" s="28" t="s">
        <v>262</v>
      </c>
      <c r="E131" s="28" t="str">
        <f>VLOOKUP(D131,Sheet2!A$1:B$353,2,FALSE)</f>
        <v>Major Urban</v>
      </c>
      <c r="F131" s="29">
        <v>5271</v>
      </c>
      <c r="G131" s="29">
        <v>10413</v>
      </c>
      <c r="H131" s="29">
        <v>25562</v>
      </c>
      <c r="I131" s="29">
        <v>34744</v>
      </c>
      <c r="J131" s="29">
        <v>14975</v>
      </c>
      <c r="K131" s="29">
        <v>6195</v>
      </c>
      <c r="L131" s="29">
        <v>2998</v>
      </c>
      <c r="M131" s="29">
        <v>293</v>
      </c>
      <c r="N131" s="30">
        <v>100451</v>
      </c>
      <c r="O131" s="31">
        <v>37</v>
      </c>
      <c r="P131" s="66">
        <f t="shared" si="10"/>
        <v>0.11526479750778816</v>
      </c>
      <c r="Q131" s="29">
        <v>46</v>
      </c>
      <c r="R131" s="66">
        <f t="shared" si="11"/>
        <v>0.14330218068535824</v>
      </c>
      <c r="S131" s="29">
        <v>70</v>
      </c>
      <c r="T131" s="66">
        <f t="shared" si="12"/>
        <v>0.21806853582554517</v>
      </c>
      <c r="U131" s="29">
        <v>118</v>
      </c>
      <c r="V131" s="66">
        <f t="shared" si="13"/>
        <v>0.36760124610591899</v>
      </c>
      <c r="W131" s="29">
        <v>27</v>
      </c>
      <c r="X131" s="66">
        <f t="shared" si="14"/>
        <v>8.4112149532710276E-2</v>
      </c>
      <c r="Y131" s="29">
        <v>12</v>
      </c>
      <c r="Z131" s="66">
        <f t="shared" si="15"/>
        <v>3.7383177570093455E-2</v>
      </c>
      <c r="AA131" s="29">
        <v>8</v>
      </c>
      <c r="AB131" s="66">
        <f t="shared" si="16"/>
        <v>2.4922118380062305E-2</v>
      </c>
      <c r="AC131" s="29">
        <v>3</v>
      </c>
      <c r="AD131" s="66">
        <f t="shared" si="17"/>
        <v>9.3457943925233638E-3</v>
      </c>
      <c r="AE131" s="30">
        <v>321</v>
      </c>
      <c r="AF131" s="79">
        <f t="shared" si="18"/>
        <v>3.1955878985774158E-3</v>
      </c>
      <c r="AG131" s="32">
        <f t="shared" si="19"/>
        <v>54</v>
      </c>
      <c r="AH131" s="33"/>
      <c r="AI131" s="33"/>
      <c r="AJ131" s="33"/>
      <c r="AK131" s="33"/>
      <c r="AL131" s="33"/>
      <c r="AM131" s="33"/>
      <c r="AN131" s="33"/>
      <c r="AO131" s="34"/>
      <c r="AP131" s="34"/>
      <c r="AQ131" s="34"/>
      <c r="AR131" s="34"/>
      <c r="AS131" s="34"/>
      <c r="AT131" s="34"/>
      <c r="AU131" s="34"/>
    </row>
    <row r="132" spans="1:47" x14ac:dyDescent="0.2">
      <c r="A132" s="25" t="s">
        <v>263</v>
      </c>
      <c r="B132" s="26" t="s">
        <v>54</v>
      </c>
      <c r="C132" s="27" t="s">
        <v>60</v>
      </c>
      <c r="D132" s="28" t="s">
        <v>648</v>
      </c>
      <c r="E132" s="28" t="str">
        <f>VLOOKUP(D132,Sheet2!A$1:B$353,2,FALSE)</f>
        <v>Rural 50</v>
      </c>
      <c r="F132" s="29">
        <v>12689</v>
      </c>
      <c r="G132" s="29">
        <v>19211</v>
      </c>
      <c r="H132" s="29">
        <v>16178</v>
      </c>
      <c r="I132" s="29">
        <v>12906</v>
      </c>
      <c r="J132" s="29">
        <v>11173</v>
      </c>
      <c r="K132" s="29">
        <v>6492</v>
      </c>
      <c r="L132" s="29">
        <v>3457</v>
      </c>
      <c r="M132" s="29">
        <v>182</v>
      </c>
      <c r="N132" s="30">
        <v>82288</v>
      </c>
      <c r="O132" s="31">
        <v>108</v>
      </c>
      <c r="P132" s="66">
        <f t="shared" si="10"/>
        <v>0.1386392811296534</v>
      </c>
      <c r="Q132" s="29">
        <v>99</v>
      </c>
      <c r="R132" s="66">
        <f t="shared" si="11"/>
        <v>0.12708600770218229</v>
      </c>
      <c r="S132" s="29">
        <v>139</v>
      </c>
      <c r="T132" s="66">
        <f t="shared" si="12"/>
        <v>0.17843388960205392</v>
      </c>
      <c r="U132" s="29">
        <v>145</v>
      </c>
      <c r="V132" s="66">
        <f t="shared" si="13"/>
        <v>0.18613607188703465</v>
      </c>
      <c r="W132" s="29">
        <v>136</v>
      </c>
      <c r="X132" s="66">
        <f t="shared" si="14"/>
        <v>0.17458279845956354</v>
      </c>
      <c r="Y132" s="29">
        <v>78</v>
      </c>
      <c r="Z132" s="66">
        <f t="shared" si="15"/>
        <v>0.10012836970474968</v>
      </c>
      <c r="AA132" s="29">
        <v>69</v>
      </c>
      <c r="AB132" s="66">
        <f t="shared" si="16"/>
        <v>8.8575096277278567E-2</v>
      </c>
      <c r="AC132" s="29">
        <v>5</v>
      </c>
      <c r="AD132" s="66">
        <f t="shared" si="17"/>
        <v>6.4184852374839542E-3</v>
      </c>
      <c r="AE132" s="30">
        <v>779</v>
      </c>
      <c r="AF132" s="79">
        <f t="shared" si="18"/>
        <v>9.4667509235854558E-3</v>
      </c>
      <c r="AG132" s="32">
        <f t="shared" si="19"/>
        <v>15</v>
      </c>
      <c r="AH132" s="33"/>
      <c r="AI132" s="33"/>
      <c r="AJ132" s="33"/>
      <c r="AK132" s="33"/>
      <c r="AL132" s="33"/>
      <c r="AM132" s="33"/>
      <c r="AN132" s="33"/>
      <c r="AO132" s="34"/>
      <c r="AP132" s="34"/>
      <c r="AQ132" s="34"/>
      <c r="AR132" s="34"/>
      <c r="AS132" s="34"/>
      <c r="AT132" s="34"/>
      <c r="AU132" s="34"/>
    </row>
    <row r="133" spans="1:47" x14ac:dyDescent="0.2">
      <c r="A133" s="25" t="s">
        <v>264</v>
      </c>
      <c r="B133" s="26" t="s">
        <v>18</v>
      </c>
      <c r="C133" s="27" t="s">
        <v>10</v>
      </c>
      <c r="D133" s="28" t="s">
        <v>265</v>
      </c>
      <c r="E133" s="28" t="str">
        <f>VLOOKUP(D133,Sheet2!A$1:B$353,2,FALSE)</f>
        <v>Significant Rural</v>
      </c>
      <c r="F133" s="29">
        <v>535</v>
      </c>
      <c r="G133" s="29">
        <v>2874</v>
      </c>
      <c r="H133" s="29">
        <v>6416</v>
      </c>
      <c r="I133" s="29">
        <v>13723</v>
      </c>
      <c r="J133" s="29">
        <v>8583</v>
      </c>
      <c r="K133" s="29">
        <v>4095</v>
      </c>
      <c r="L133" s="29">
        <v>4337</v>
      </c>
      <c r="M133" s="29">
        <v>926</v>
      </c>
      <c r="N133" s="30">
        <v>41489</v>
      </c>
      <c r="O133" s="31">
        <v>5</v>
      </c>
      <c r="P133" s="66">
        <f t="shared" si="10"/>
        <v>2.8901734104046242E-2</v>
      </c>
      <c r="Q133" s="29">
        <v>20</v>
      </c>
      <c r="R133" s="66">
        <f t="shared" si="11"/>
        <v>0.11560693641618497</v>
      </c>
      <c r="S133" s="29">
        <v>38</v>
      </c>
      <c r="T133" s="66">
        <f t="shared" si="12"/>
        <v>0.21965317919075145</v>
      </c>
      <c r="U133" s="29">
        <v>47</v>
      </c>
      <c r="V133" s="66">
        <f t="shared" si="13"/>
        <v>0.27167630057803466</v>
      </c>
      <c r="W133" s="29">
        <v>21</v>
      </c>
      <c r="X133" s="66">
        <f t="shared" si="14"/>
        <v>0.12138728323699421</v>
      </c>
      <c r="Y133" s="29">
        <v>24</v>
      </c>
      <c r="Z133" s="66">
        <f t="shared" si="15"/>
        <v>0.13872832369942195</v>
      </c>
      <c r="AA133" s="29">
        <v>12</v>
      </c>
      <c r="AB133" s="66">
        <f t="shared" si="16"/>
        <v>6.9364161849710976E-2</v>
      </c>
      <c r="AC133" s="29">
        <v>6</v>
      </c>
      <c r="AD133" s="66">
        <f t="shared" si="17"/>
        <v>3.4682080924855488E-2</v>
      </c>
      <c r="AE133" s="30">
        <v>173</v>
      </c>
      <c r="AF133" s="79">
        <f t="shared" si="18"/>
        <v>4.1697799416712863E-3</v>
      </c>
      <c r="AG133" s="32">
        <f t="shared" si="19"/>
        <v>35</v>
      </c>
      <c r="AH133" s="33"/>
      <c r="AI133" s="33"/>
      <c r="AJ133" s="33"/>
      <c r="AK133" s="33"/>
      <c r="AL133" s="33"/>
      <c r="AM133" s="33"/>
      <c r="AN133" s="33"/>
      <c r="AO133" s="34"/>
      <c r="AP133" s="34"/>
      <c r="AQ133" s="34"/>
      <c r="AR133" s="34"/>
      <c r="AS133" s="34"/>
      <c r="AT133" s="34"/>
      <c r="AU133" s="34"/>
    </row>
    <row r="134" spans="1:47" x14ac:dyDescent="0.2">
      <c r="A134" s="25" t="s">
        <v>266</v>
      </c>
      <c r="B134" s="26" t="s">
        <v>18</v>
      </c>
      <c r="C134" s="27" t="s">
        <v>25</v>
      </c>
      <c r="D134" s="28" t="s">
        <v>267</v>
      </c>
      <c r="E134" s="28" t="str">
        <f>VLOOKUP(D134,Sheet2!A$1:B$353,2,FALSE)</f>
        <v>Rural 50</v>
      </c>
      <c r="F134" s="29">
        <v>8394</v>
      </c>
      <c r="G134" s="29">
        <v>12598</v>
      </c>
      <c r="H134" s="29">
        <v>8630</v>
      </c>
      <c r="I134" s="29">
        <v>4648</v>
      </c>
      <c r="J134" s="29">
        <v>3593</v>
      </c>
      <c r="K134" s="29">
        <v>2041</v>
      </c>
      <c r="L134" s="29">
        <v>828</v>
      </c>
      <c r="M134" s="29">
        <v>47</v>
      </c>
      <c r="N134" s="30">
        <v>40779</v>
      </c>
      <c r="O134" s="31">
        <v>70</v>
      </c>
      <c r="P134" s="66">
        <f t="shared" si="10"/>
        <v>0.19662921348314608</v>
      </c>
      <c r="Q134" s="29">
        <v>101</v>
      </c>
      <c r="R134" s="66">
        <f t="shared" si="11"/>
        <v>0.28370786516853935</v>
      </c>
      <c r="S134" s="29">
        <v>81</v>
      </c>
      <c r="T134" s="66">
        <f t="shared" si="12"/>
        <v>0.22752808988764045</v>
      </c>
      <c r="U134" s="29">
        <v>50</v>
      </c>
      <c r="V134" s="66">
        <f t="shared" si="13"/>
        <v>0.1404494382022472</v>
      </c>
      <c r="W134" s="29">
        <v>30</v>
      </c>
      <c r="X134" s="66">
        <f t="shared" si="14"/>
        <v>8.4269662921348312E-2</v>
      </c>
      <c r="Y134" s="29">
        <v>18</v>
      </c>
      <c r="Z134" s="66">
        <f t="shared" si="15"/>
        <v>5.0561797752808987E-2</v>
      </c>
      <c r="AA134" s="29">
        <v>6</v>
      </c>
      <c r="AB134" s="66">
        <f t="shared" si="16"/>
        <v>1.6853932584269662E-2</v>
      </c>
      <c r="AC134" s="29">
        <v>0</v>
      </c>
      <c r="AD134" s="66">
        <f t="shared" si="17"/>
        <v>0</v>
      </c>
      <c r="AE134" s="30">
        <v>356</v>
      </c>
      <c r="AF134" s="79">
        <f t="shared" si="18"/>
        <v>8.7299835699747412E-3</v>
      </c>
      <c r="AG134" s="32">
        <f t="shared" si="19"/>
        <v>17</v>
      </c>
      <c r="AH134" s="33"/>
      <c r="AI134" s="33"/>
      <c r="AJ134" s="33"/>
      <c r="AK134" s="33"/>
      <c r="AL134" s="33"/>
      <c r="AM134" s="33"/>
      <c r="AN134" s="33"/>
      <c r="AO134" s="34"/>
      <c r="AP134" s="34"/>
      <c r="AQ134" s="34"/>
      <c r="AR134" s="34"/>
      <c r="AS134" s="34"/>
      <c r="AT134" s="34"/>
      <c r="AU134" s="34"/>
    </row>
    <row r="135" spans="1:47" x14ac:dyDescent="0.2">
      <c r="A135" s="25" t="s">
        <v>268</v>
      </c>
      <c r="B135" s="26" t="s">
        <v>38</v>
      </c>
      <c r="C135" s="27" t="s">
        <v>39</v>
      </c>
      <c r="D135" s="28" t="s">
        <v>269</v>
      </c>
      <c r="E135" s="28" t="str">
        <f>VLOOKUP(D135,Sheet2!A$1:B$353,2,FALSE)</f>
        <v>Major Urban</v>
      </c>
      <c r="F135" s="29">
        <v>870</v>
      </c>
      <c r="G135" s="29">
        <v>5650</v>
      </c>
      <c r="H135" s="29">
        <v>22652</v>
      </c>
      <c r="I135" s="29">
        <v>44715</v>
      </c>
      <c r="J135" s="29">
        <v>17925</v>
      </c>
      <c r="K135" s="29">
        <v>9590</v>
      </c>
      <c r="L135" s="29">
        <v>4864</v>
      </c>
      <c r="M135" s="29">
        <v>406</v>
      </c>
      <c r="N135" s="30">
        <v>106672</v>
      </c>
      <c r="O135" s="31">
        <v>40</v>
      </c>
      <c r="P135" s="66">
        <f t="shared" ref="P135:P198" si="20">O135/AE135</f>
        <v>3.9447731755424063E-2</v>
      </c>
      <c r="Q135" s="29">
        <v>100</v>
      </c>
      <c r="R135" s="66">
        <f t="shared" ref="R135:R198" si="21">Q135/AE135</f>
        <v>9.8619329388560162E-2</v>
      </c>
      <c r="S135" s="29">
        <v>324</v>
      </c>
      <c r="T135" s="66">
        <f t="shared" ref="T135:T198" si="22">S135/AE135</f>
        <v>0.31952662721893493</v>
      </c>
      <c r="U135" s="29">
        <v>343</v>
      </c>
      <c r="V135" s="66">
        <f t="shared" ref="V135:V198" si="23">U135/AE135</f>
        <v>0.33826429980276135</v>
      </c>
      <c r="W135" s="29">
        <v>121</v>
      </c>
      <c r="X135" s="66">
        <f t="shared" ref="X135:X198" si="24">W135/AE135</f>
        <v>0.11932938856015779</v>
      </c>
      <c r="Y135" s="29">
        <v>57</v>
      </c>
      <c r="Z135" s="66">
        <f t="shared" ref="Z135:Z198" si="25">Y135/AE135</f>
        <v>5.6213017751479293E-2</v>
      </c>
      <c r="AA135" s="29">
        <v>26</v>
      </c>
      <c r="AB135" s="66">
        <f t="shared" ref="AB135:AB198" si="26">AA135/AE135</f>
        <v>2.564102564102564E-2</v>
      </c>
      <c r="AC135" s="29">
        <v>3</v>
      </c>
      <c r="AD135" s="66">
        <f t="shared" ref="AD135:AD198" si="27">AC135/AE135</f>
        <v>2.9585798816568047E-3</v>
      </c>
      <c r="AE135" s="30">
        <v>1014</v>
      </c>
      <c r="AF135" s="79">
        <f t="shared" ref="AF135:AF198" si="28">AE135/N135</f>
        <v>9.5057747112644361E-3</v>
      </c>
      <c r="AG135" s="32">
        <f t="shared" ref="AG135:AG198" si="29">1+SUMPRODUCT((E$6:E$331=E135)*(AF$6:AF$331&gt;AF135))</f>
        <v>22</v>
      </c>
      <c r="AH135" s="33"/>
      <c r="AI135" s="33"/>
      <c r="AJ135" s="33"/>
      <c r="AK135" s="33"/>
      <c r="AL135" s="33"/>
      <c r="AM135" s="33"/>
      <c r="AN135" s="33"/>
      <c r="AO135" s="34"/>
      <c r="AP135" s="34"/>
      <c r="AQ135" s="34"/>
      <c r="AR135" s="34"/>
      <c r="AS135" s="34"/>
      <c r="AT135" s="34"/>
      <c r="AU135" s="34"/>
    </row>
    <row r="136" spans="1:47" x14ac:dyDescent="0.2">
      <c r="A136" s="25" t="s">
        <v>270</v>
      </c>
      <c r="B136" s="26" t="s">
        <v>18</v>
      </c>
      <c r="C136" s="27" t="s">
        <v>25</v>
      </c>
      <c r="D136" s="28" t="s">
        <v>649</v>
      </c>
      <c r="E136" s="28" t="str">
        <f>VLOOKUP(D136,Sheet2!A$1:B$353,2,FALSE)</f>
        <v>Significant Rural</v>
      </c>
      <c r="F136" s="29">
        <v>8203</v>
      </c>
      <c r="G136" s="29">
        <v>14774</v>
      </c>
      <c r="H136" s="29">
        <v>10408</v>
      </c>
      <c r="I136" s="29">
        <v>6803</v>
      </c>
      <c r="J136" s="29">
        <v>3793</v>
      </c>
      <c r="K136" s="29">
        <v>1944</v>
      </c>
      <c r="L136" s="29">
        <v>959</v>
      </c>
      <c r="M136" s="29">
        <v>63</v>
      </c>
      <c r="N136" s="30">
        <v>46947</v>
      </c>
      <c r="O136" s="31">
        <v>56</v>
      </c>
      <c r="P136" s="66">
        <f t="shared" si="20"/>
        <v>0.29319371727748689</v>
      </c>
      <c r="Q136" s="29">
        <v>59</v>
      </c>
      <c r="R136" s="66">
        <f t="shared" si="21"/>
        <v>0.30890052356020942</v>
      </c>
      <c r="S136" s="29">
        <v>29</v>
      </c>
      <c r="T136" s="66">
        <f t="shared" si="22"/>
        <v>0.15183246073298429</v>
      </c>
      <c r="U136" s="29">
        <v>23</v>
      </c>
      <c r="V136" s="66">
        <f t="shared" si="23"/>
        <v>0.12041884816753927</v>
      </c>
      <c r="W136" s="29">
        <v>14</v>
      </c>
      <c r="X136" s="66">
        <f t="shared" si="24"/>
        <v>7.3298429319371722E-2</v>
      </c>
      <c r="Y136" s="29">
        <v>5</v>
      </c>
      <c r="Z136" s="66">
        <f t="shared" si="25"/>
        <v>2.6178010471204188E-2</v>
      </c>
      <c r="AA136" s="29">
        <v>4</v>
      </c>
      <c r="AB136" s="66">
        <f t="shared" si="26"/>
        <v>2.0942408376963352E-2</v>
      </c>
      <c r="AC136" s="29">
        <v>1</v>
      </c>
      <c r="AD136" s="66">
        <f t="shared" si="27"/>
        <v>5.235602094240838E-3</v>
      </c>
      <c r="AE136" s="30">
        <v>191</v>
      </c>
      <c r="AF136" s="79">
        <f t="shared" si="28"/>
        <v>4.0684175772679829E-3</v>
      </c>
      <c r="AG136" s="32">
        <f t="shared" si="29"/>
        <v>38</v>
      </c>
      <c r="AH136" s="33"/>
      <c r="AI136" s="33"/>
      <c r="AJ136" s="33"/>
      <c r="AK136" s="33"/>
      <c r="AL136" s="33"/>
      <c r="AM136" s="33"/>
      <c r="AN136" s="33"/>
      <c r="AO136" s="34"/>
      <c r="AP136" s="34"/>
      <c r="AQ136" s="34"/>
      <c r="AR136" s="34"/>
      <c r="AS136" s="34"/>
      <c r="AT136" s="34"/>
      <c r="AU136" s="34"/>
    </row>
    <row r="137" spans="1:47" x14ac:dyDescent="0.2">
      <c r="A137" s="25" t="s">
        <v>271</v>
      </c>
      <c r="B137" s="26" t="s">
        <v>18</v>
      </c>
      <c r="C137" s="27" t="s">
        <v>19</v>
      </c>
      <c r="D137" s="28" t="s">
        <v>272</v>
      </c>
      <c r="E137" s="28" t="str">
        <f>VLOOKUP(D137,Sheet2!A$1:B$353,2,FALSE)</f>
        <v>Rural 50</v>
      </c>
      <c r="F137" s="29">
        <v>2213</v>
      </c>
      <c r="G137" s="29">
        <v>5459</v>
      </c>
      <c r="H137" s="29">
        <v>11528</v>
      </c>
      <c r="I137" s="29">
        <v>12141</v>
      </c>
      <c r="J137" s="29">
        <v>10078</v>
      </c>
      <c r="K137" s="29">
        <v>7517</v>
      </c>
      <c r="L137" s="29">
        <v>6944</v>
      </c>
      <c r="M137" s="29">
        <v>758</v>
      </c>
      <c r="N137" s="30">
        <v>56638</v>
      </c>
      <c r="O137" s="31">
        <v>34</v>
      </c>
      <c r="P137" s="66">
        <f t="shared" si="20"/>
        <v>7.8521939953810627E-2</v>
      </c>
      <c r="Q137" s="29">
        <v>45</v>
      </c>
      <c r="R137" s="66">
        <f t="shared" si="21"/>
        <v>0.10392609699769054</v>
      </c>
      <c r="S137" s="29">
        <v>72</v>
      </c>
      <c r="T137" s="66">
        <f t="shared" si="22"/>
        <v>0.16628175519630484</v>
      </c>
      <c r="U137" s="29">
        <v>55</v>
      </c>
      <c r="V137" s="66">
        <f t="shared" si="23"/>
        <v>0.12702078521939955</v>
      </c>
      <c r="W137" s="29">
        <v>77</v>
      </c>
      <c r="X137" s="66">
        <f t="shared" si="24"/>
        <v>0.17782909930715934</v>
      </c>
      <c r="Y137" s="29">
        <v>47</v>
      </c>
      <c r="Z137" s="66">
        <f t="shared" si="25"/>
        <v>0.10854503464203233</v>
      </c>
      <c r="AA137" s="29">
        <v>76</v>
      </c>
      <c r="AB137" s="66">
        <f t="shared" si="26"/>
        <v>0.17551963048498845</v>
      </c>
      <c r="AC137" s="29">
        <v>27</v>
      </c>
      <c r="AD137" s="66">
        <f t="shared" si="27"/>
        <v>6.2355658198614321E-2</v>
      </c>
      <c r="AE137" s="30">
        <v>433</v>
      </c>
      <c r="AF137" s="79">
        <f t="shared" si="28"/>
        <v>7.6450439634167871E-3</v>
      </c>
      <c r="AG137" s="32">
        <f t="shared" si="29"/>
        <v>21</v>
      </c>
      <c r="AH137" s="33"/>
      <c r="AI137" s="33"/>
      <c r="AJ137" s="33"/>
      <c r="AK137" s="33"/>
      <c r="AL137" s="33"/>
      <c r="AM137" s="33"/>
      <c r="AN137" s="33"/>
      <c r="AO137" s="34"/>
      <c r="AP137" s="34"/>
      <c r="AQ137" s="34"/>
      <c r="AR137" s="34"/>
      <c r="AS137" s="34"/>
      <c r="AT137" s="34"/>
      <c r="AU137" s="34"/>
    </row>
    <row r="138" spans="1:47" x14ac:dyDescent="0.2">
      <c r="A138" s="25" t="s">
        <v>273</v>
      </c>
      <c r="B138" s="26" t="s">
        <v>38</v>
      </c>
      <c r="C138" s="27" t="s">
        <v>39</v>
      </c>
      <c r="D138" s="28" t="s">
        <v>274</v>
      </c>
      <c r="E138" s="28" t="str">
        <f>VLOOKUP(D138,Sheet2!A$1:B$353,2,FALSE)</f>
        <v>Major Urban</v>
      </c>
      <c r="F138" s="29">
        <v>1803</v>
      </c>
      <c r="G138" s="29">
        <v>8613</v>
      </c>
      <c r="H138" s="29">
        <v>25223</v>
      </c>
      <c r="I138" s="29">
        <v>37064</v>
      </c>
      <c r="J138" s="29">
        <v>14501</v>
      </c>
      <c r="K138" s="29">
        <v>5512</v>
      </c>
      <c r="L138" s="29">
        <v>3783</v>
      </c>
      <c r="M138" s="29">
        <v>833</v>
      </c>
      <c r="N138" s="30">
        <v>97332</v>
      </c>
      <c r="O138" s="31">
        <v>43</v>
      </c>
      <c r="P138" s="66">
        <f t="shared" si="20"/>
        <v>3.415409054805401E-2</v>
      </c>
      <c r="Q138" s="29">
        <v>107</v>
      </c>
      <c r="R138" s="66">
        <f t="shared" si="21"/>
        <v>8.4988085782366954E-2</v>
      </c>
      <c r="S138" s="29">
        <v>339</v>
      </c>
      <c r="T138" s="66">
        <f t="shared" si="22"/>
        <v>0.26926131850675139</v>
      </c>
      <c r="U138" s="29">
        <v>399</v>
      </c>
      <c r="V138" s="66">
        <f t="shared" si="23"/>
        <v>0.31691818903891977</v>
      </c>
      <c r="W138" s="29">
        <v>221</v>
      </c>
      <c r="X138" s="66">
        <f t="shared" si="24"/>
        <v>0.17553613979348689</v>
      </c>
      <c r="Y138" s="29">
        <v>94</v>
      </c>
      <c r="Z138" s="66">
        <f t="shared" si="25"/>
        <v>7.4662430500397142E-2</v>
      </c>
      <c r="AA138" s="29">
        <v>51</v>
      </c>
      <c r="AB138" s="66">
        <f t="shared" si="26"/>
        <v>4.0508339952343132E-2</v>
      </c>
      <c r="AC138" s="29">
        <v>5</v>
      </c>
      <c r="AD138" s="66">
        <f t="shared" si="27"/>
        <v>3.9714058776806989E-3</v>
      </c>
      <c r="AE138" s="30">
        <v>1259</v>
      </c>
      <c r="AF138" s="79">
        <f t="shared" si="28"/>
        <v>1.293510870011918E-2</v>
      </c>
      <c r="AG138" s="32">
        <f t="shared" si="29"/>
        <v>13</v>
      </c>
      <c r="AH138" s="33"/>
      <c r="AI138" s="33"/>
      <c r="AJ138" s="33"/>
      <c r="AK138" s="33"/>
      <c r="AL138" s="33"/>
      <c r="AM138" s="33"/>
      <c r="AN138" s="33"/>
      <c r="AO138" s="34"/>
      <c r="AP138" s="34"/>
      <c r="AQ138" s="34"/>
      <c r="AR138" s="34"/>
      <c r="AS138" s="34"/>
      <c r="AT138" s="34"/>
      <c r="AU138" s="34"/>
    </row>
    <row r="139" spans="1:47" x14ac:dyDescent="0.2">
      <c r="A139" s="25" t="s">
        <v>275</v>
      </c>
      <c r="B139" s="26" t="s">
        <v>18</v>
      </c>
      <c r="C139" s="27" t="s">
        <v>10</v>
      </c>
      <c r="D139" s="28" t="s">
        <v>650</v>
      </c>
      <c r="E139" s="28" t="str">
        <f>VLOOKUP(D139,Sheet2!A$1:B$353,2,FALSE)</f>
        <v>Rural 80</v>
      </c>
      <c r="F139" s="29">
        <v>11365</v>
      </c>
      <c r="G139" s="29">
        <v>19199</v>
      </c>
      <c r="H139" s="29">
        <v>17390</v>
      </c>
      <c r="I139" s="29">
        <v>11424</v>
      </c>
      <c r="J139" s="29">
        <v>8499</v>
      </c>
      <c r="K139" s="29">
        <v>3519</v>
      </c>
      <c r="L139" s="29">
        <v>1669</v>
      </c>
      <c r="M139" s="29">
        <v>151</v>
      </c>
      <c r="N139" s="30">
        <v>73216</v>
      </c>
      <c r="O139" s="31">
        <v>51</v>
      </c>
      <c r="P139" s="66">
        <f t="shared" si="20"/>
        <v>0.1795774647887324</v>
      </c>
      <c r="Q139" s="29">
        <v>87</v>
      </c>
      <c r="R139" s="66">
        <f t="shared" si="21"/>
        <v>0.30633802816901406</v>
      </c>
      <c r="S139" s="29">
        <v>62</v>
      </c>
      <c r="T139" s="66">
        <f t="shared" si="22"/>
        <v>0.21830985915492956</v>
      </c>
      <c r="U139" s="29">
        <v>35</v>
      </c>
      <c r="V139" s="66">
        <f t="shared" si="23"/>
        <v>0.12323943661971831</v>
      </c>
      <c r="W139" s="29">
        <v>30</v>
      </c>
      <c r="X139" s="66">
        <f t="shared" si="24"/>
        <v>0.10563380281690141</v>
      </c>
      <c r="Y139" s="29">
        <v>10</v>
      </c>
      <c r="Z139" s="66">
        <f t="shared" si="25"/>
        <v>3.5211267605633804E-2</v>
      </c>
      <c r="AA139" s="29">
        <v>8</v>
      </c>
      <c r="AB139" s="66">
        <f t="shared" si="26"/>
        <v>2.8169014084507043E-2</v>
      </c>
      <c r="AC139" s="29">
        <v>1</v>
      </c>
      <c r="AD139" s="66">
        <f t="shared" si="27"/>
        <v>3.5211267605633804E-3</v>
      </c>
      <c r="AE139" s="30">
        <v>284</v>
      </c>
      <c r="AF139" s="79">
        <f t="shared" si="28"/>
        <v>3.8789335664335665E-3</v>
      </c>
      <c r="AG139" s="32">
        <f t="shared" si="29"/>
        <v>51</v>
      </c>
      <c r="AH139" s="33"/>
      <c r="AI139" s="33"/>
      <c r="AJ139" s="33"/>
      <c r="AK139" s="33"/>
      <c r="AL139" s="33"/>
      <c r="AM139" s="33"/>
      <c r="AN139" s="33"/>
      <c r="AO139" s="34"/>
      <c r="AP139" s="34"/>
      <c r="AQ139" s="34"/>
      <c r="AR139" s="34"/>
      <c r="AS139" s="34"/>
      <c r="AT139" s="34"/>
      <c r="AU139" s="34"/>
    </row>
    <row r="140" spans="1:47" x14ac:dyDescent="0.2">
      <c r="A140" s="25" t="s">
        <v>276</v>
      </c>
      <c r="B140" s="26" t="s">
        <v>18</v>
      </c>
      <c r="C140" s="27" t="s">
        <v>22</v>
      </c>
      <c r="D140" s="28" t="s">
        <v>277</v>
      </c>
      <c r="E140" s="28" t="str">
        <f>VLOOKUP(D140,Sheet2!A$1:B$353,2,FALSE)</f>
        <v>Other Urban</v>
      </c>
      <c r="F140" s="29">
        <v>21644</v>
      </c>
      <c r="G140" s="29">
        <v>5359</v>
      </c>
      <c r="H140" s="29">
        <v>5461</v>
      </c>
      <c r="I140" s="29">
        <v>2701</v>
      </c>
      <c r="J140" s="29">
        <v>876</v>
      </c>
      <c r="K140" s="29">
        <v>269</v>
      </c>
      <c r="L140" s="29">
        <v>165</v>
      </c>
      <c r="M140" s="29">
        <v>15</v>
      </c>
      <c r="N140" s="30">
        <v>36490</v>
      </c>
      <c r="O140" s="31">
        <v>18</v>
      </c>
      <c r="P140" s="66">
        <f t="shared" si="20"/>
        <v>0.72</v>
      </c>
      <c r="Q140" s="29">
        <v>1</v>
      </c>
      <c r="R140" s="66">
        <f t="shared" si="21"/>
        <v>0.04</v>
      </c>
      <c r="S140" s="29">
        <v>3</v>
      </c>
      <c r="T140" s="66">
        <f t="shared" si="22"/>
        <v>0.12</v>
      </c>
      <c r="U140" s="29">
        <v>2</v>
      </c>
      <c r="V140" s="66">
        <f t="shared" si="23"/>
        <v>0.08</v>
      </c>
      <c r="W140" s="29">
        <v>0</v>
      </c>
      <c r="X140" s="66">
        <f t="shared" si="24"/>
        <v>0</v>
      </c>
      <c r="Y140" s="29">
        <v>0</v>
      </c>
      <c r="Z140" s="66">
        <f t="shared" si="25"/>
        <v>0</v>
      </c>
      <c r="AA140" s="29">
        <v>1</v>
      </c>
      <c r="AB140" s="66">
        <f t="shared" si="26"/>
        <v>0.04</v>
      </c>
      <c r="AC140" s="29">
        <v>0</v>
      </c>
      <c r="AD140" s="66">
        <f t="shared" si="27"/>
        <v>0</v>
      </c>
      <c r="AE140" s="30">
        <v>25</v>
      </c>
      <c r="AF140" s="79">
        <f t="shared" si="28"/>
        <v>6.8511921074266918E-4</v>
      </c>
      <c r="AG140" s="32">
        <f t="shared" si="29"/>
        <v>58</v>
      </c>
      <c r="AH140" s="33"/>
      <c r="AI140" s="33"/>
      <c r="AJ140" s="33"/>
      <c r="AK140" s="33"/>
      <c r="AL140" s="33"/>
      <c r="AM140" s="33"/>
      <c r="AN140" s="33"/>
      <c r="AO140" s="34"/>
      <c r="AP140" s="34"/>
      <c r="AQ140" s="34"/>
      <c r="AR140" s="34"/>
      <c r="AS140" s="34"/>
      <c r="AT140" s="34"/>
      <c r="AU140" s="34"/>
    </row>
    <row r="141" spans="1:47" x14ac:dyDescent="0.2">
      <c r="A141" s="25" t="s">
        <v>278</v>
      </c>
      <c r="B141" s="26" t="s">
        <v>18</v>
      </c>
      <c r="C141" s="27" t="s">
        <v>10</v>
      </c>
      <c r="D141" s="28" t="s">
        <v>279</v>
      </c>
      <c r="E141" s="28" t="str">
        <f>VLOOKUP(D141,Sheet2!A$1:B$353,2,FALSE)</f>
        <v>Other Urban</v>
      </c>
      <c r="F141" s="29">
        <v>18524</v>
      </c>
      <c r="G141" s="29">
        <v>22176</v>
      </c>
      <c r="H141" s="29">
        <v>10960</v>
      </c>
      <c r="I141" s="29">
        <v>4184</v>
      </c>
      <c r="J141" s="29">
        <v>2164</v>
      </c>
      <c r="K141" s="29">
        <v>880</v>
      </c>
      <c r="L141" s="29">
        <v>341</v>
      </c>
      <c r="M141" s="29">
        <v>15</v>
      </c>
      <c r="N141" s="30">
        <v>59244</v>
      </c>
      <c r="O141" s="31">
        <v>115</v>
      </c>
      <c r="P141" s="66">
        <f t="shared" si="20"/>
        <v>0.31767955801104975</v>
      </c>
      <c r="Q141" s="29">
        <v>131</v>
      </c>
      <c r="R141" s="66">
        <f t="shared" si="21"/>
        <v>0.36187845303867405</v>
      </c>
      <c r="S141" s="29">
        <v>50</v>
      </c>
      <c r="T141" s="66">
        <f t="shared" si="22"/>
        <v>0.13812154696132597</v>
      </c>
      <c r="U141" s="29">
        <v>39</v>
      </c>
      <c r="V141" s="66">
        <f t="shared" si="23"/>
        <v>0.10773480662983426</v>
      </c>
      <c r="W141" s="29">
        <v>14</v>
      </c>
      <c r="X141" s="66">
        <f t="shared" si="24"/>
        <v>3.8674033149171269E-2</v>
      </c>
      <c r="Y141" s="29">
        <v>6</v>
      </c>
      <c r="Z141" s="66">
        <f t="shared" si="25"/>
        <v>1.6574585635359115E-2</v>
      </c>
      <c r="AA141" s="29">
        <v>7</v>
      </c>
      <c r="AB141" s="66">
        <f t="shared" si="26"/>
        <v>1.9337016574585635E-2</v>
      </c>
      <c r="AC141" s="29">
        <v>0</v>
      </c>
      <c r="AD141" s="66">
        <f t="shared" si="27"/>
        <v>0</v>
      </c>
      <c r="AE141" s="30">
        <v>362</v>
      </c>
      <c r="AF141" s="79">
        <f t="shared" si="28"/>
        <v>6.1103234082776313E-3</v>
      </c>
      <c r="AG141" s="32">
        <f t="shared" si="29"/>
        <v>26</v>
      </c>
      <c r="AH141" s="33"/>
      <c r="AI141" s="33"/>
      <c r="AJ141" s="33"/>
      <c r="AK141" s="33"/>
      <c r="AL141" s="33"/>
      <c r="AM141" s="33"/>
      <c r="AN141" s="33"/>
      <c r="AO141" s="34"/>
      <c r="AP141" s="34"/>
      <c r="AQ141" s="34"/>
      <c r="AR141" s="34"/>
      <c r="AS141" s="34"/>
      <c r="AT141" s="34"/>
      <c r="AU141" s="34"/>
    </row>
    <row r="142" spans="1:47" x14ac:dyDescent="0.2">
      <c r="A142" s="25" t="s">
        <v>280</v>
      </c>
      <c r="B142" s="26" t="s">
        <v>54</v>
      </c>
      <c r="C142" s="27" t="s">
        <v>19</v>
      </c>
      <c r="D142" s="28" t="s">
        <v>651</v>
      </c>
      <c r="E142" s="28" t="str">
        <f>VLOOKUP(D142,Sheet2!A$1:B$353,2,FALSE)</f>
        <v>Rural 80</v>
      </c>
      <c r="F142" s="29">
        <v>9863</v>
      </c>
      <c r="G142" s="29">
        <v>17570</v>
      </c>
      <c r="H142" s="29">
        <v>16640</v>
      </c>
      <c r="I142" s="29">
        <v>12997</v>
      </c>
      <c r="J142" s="29">
        <v>6918</v>
      </c>
      <c r="K142" s="29">
        <v>3076</v>
      </c>
      <c r="L142" s="29">
        <v>1466</v>
      </c>
      <c r="M142" s="29">
        <v>152</v>
      </c>
      <c r="N142" s="30">
        <v>68682</v>
      </c>
      <c r="O142" s="31">
        <v>660</v>
      </c>
      <c r="P142" s="66">
        <f t="shared" si="20"/>
        <v>0.17857142857142858</v>
      </c>
      <c r="Q142" s="29">
        <v>667</v>
      </c>
      <c r="R142" s="66">
        <f t="shared" si="21"/>
        <v>0.18046536796536797</v>
      </c>
      <c r="S142" s="29">
        <v>673</v>
      </c>
      <c r="T142" s="66">
        <f t="shared" si="22"/>
        <v>0.18208874458874458</v>
      </c>
      <c r="U142" s="29">
        <v>666</v>
      </c>
      <c r="V142" s="66">
        <f t="shared" si="23"/>
        <v>0.18019480519480519</v>
      </c>
      <c r="W142" s="29">
        <v>505</v>
      </c>
      <c r="X142" s="66">
        <f t="shared" si="24"/>
        <v>0.13663419913419914</v>
      </c>
      <c r="Y142" s="29">
        <v>302</v>
      </c>
      <c r="Z142" s="66">
        <f t="shared" si="25"/>
        <v>8.1709956709956705E-2</v>
      </c>
      <c r="AA142" s="29">
        <v>202</v>
      </c>
      <c r="AB142" s="66">
        <f t="shared" si="26"/>
        <v>5.4653679653679656E-2</v>
      </c>
      <c r="AC142" s="29">
        <v>21</v>
      </c>
      <c r="AD142" s="66">
        <f t="shared" si="27"/>
        <v>5.681818181818182E-3</v>
      </c>
      <c r="AE142" s="30">
        <v>3696</v>
      </c>
      <c r="AF142" s="79">
        <f t="shared" si="28"/>
        <v>5.3813226172796366E-2</v>
      </c>
      <c r="AG142" s="32">
        <f t="shared" si="29"/>
        <v>8</v>
      </c>
      <c r="AH142" s="33"/>
      <c r="AI142" s="33"/>
      <c r="AJ142" s="33"/>
      <c r="AK142" s="33"/>
      <c r="AL142" s="33"/>
      <c r="AM142" s="33"/>
      <c r="AN142" s="33"/>
      <c r="AO142" s="34"/>
      <c r="AP142" s="34"/>
      <c r="AQ142" s="34"/>
      <c r="AR142" s="34"/>
      <c r="AS142" s="34"/>
      <c r="AT142" s="34"/>
      <c r="AU142" s="34"/>
    </row>
    <row r="143" spans="1:47" x14ac:dyDescent="0.2">
      <c r="A143" s="25" t="s">
        <v>281</v>
      </c>
      <c r="B143" s="26" t="s">
        <v>54</v>
      </c>
      <c r="C143" s="27" t="s">
        <v>55</v>
      </c>
      <c r="D143" s="28" t="s">
        <v>282</v>
      </c>
      <c r="E143" s="28" t="str">
        <f>VLOOKUP(D143,Sheet2!A$1:B$353,2,FALSE)</f>
        <v>Rural 80</v>
      </c>
      <c r="F143" s="29">
        <v>14</v>
      </c>
      <c r="G143" s="29">
        <v>34</v>
      </c>
      <c r="H143" s="29">
        <v>88</v>
      </c>
      <c r="I143" s="29">
        <v>252</v>
      </c>
      <c r="J143" s="29">
        <v>337</v>
      </c>
      <c r="K143" s="29">
        <v>303</v>
      </c>
      <c r="L143" s="29">
        <v>148</v>
      </c>
      <c r="M143" s="29">
        <v>9</v>
      </c>
      <c r="N143" s="30">
        <v>1185</v>
      </c>
      <c r="O143" s="31">
        <v>1</v>
      </c>
      <c r="P143" s="66">
        <f t="shared" si="20"/>
        <v>5.1813471502590676E-3</v>
      </c>
      <c r="Q143" s="29">
        <v>6</v>
      </c>
      <c r="R143" s="66">
        <f t="shared" si="21"/>
        <v>3.1088082901554404E-2</v>
      </c>
      <c r="S143" s="29">
        <v>9</v>
      </c>
      <c r="T143" s="66">
        <f t="shared" si="22"/>
        <v>4.6632124352331605E-2</v>
      </c>
      <c r="U143" s="29">
        <v>40</v>
      </c>
      <c r="V143" s="66">
        <f t="shared" si="23"/>
        <v>0.20725388601036268</v>
      </c>
      <c r="W143" s="29">
        <v>44</v>
      </c>
      <c r="X143" s="66">
        <f t="shared" si="24"/>
        <v>0.22797927461139897</v>
      </c>
      <c r="Y143" s="29">
        <v>60</v>
      </c>
      <c r="Z143" s="66">
        <f t="shared" si="25"/>
        <v>0.31088082901554404</v>
      </c>
      <c r="AA143" s="29">
        <v>32</v>
      </c>
      <c r="AB143" s="66">
        <f t="shared" si="26"/>
        <v>0.16580310880829016</v>
      </c>
      <c r="AC143" s="29">
        <v>1</v>
      </c>
      <c r="AD143" s="66">
        <f t="shared" si="27"/>
        <v>5.1813471502590676E-3</v>
      </c>
      <c r="AE143" s="30">
        <v>193</v>
      </c>
      <c r="AF143" s="79">
        <f t="shared" si="28"/>
        <v>0.16286919831223629</v>
      </c>
      <c r="AG143" s="32">
        <f t="shared" si="29"/>
        <v>1</v>
      </c>
      <c r="AH143" s="33"/>
      <c r="AI143" s="33"/>
      <c r="AJ143" s="33"/>
      <c r="AK143" s="33"/>
      <c r="AL143" s="33"/>
      <c r="AM143" s="33"/>
      <c r="AN143" s="33"/>
      <c r="AO143" s="34"/>
      <c r="AP143" s="34"/>
      <c r="AQ143" s="34"/>
      <c r="AR143" s="34"/>
      <c r="AS143" s="34"/>
      <c r="AT143" s="34"/>
      <c r="AU143" s="34"/>
    </row>
    <row r="144" spans="1:47" x14ac:dyDescent="0.2">
      <c r="A144" s="25" t="s">
        <v>283</v>
      </c>
      <c r="B144" s="26" t="s">
        <v>107</v>
      </c>
      <c r="C144" s="27" t="s">
        <v>39</v>
      </c>
      <c r="D144" s="28" t="s">
        <v>284</v>
      </c>
      <c r="E144" s="28" t="str">
        <f>VLOOKUP(D144,Sheet2!A$1:B$353,2,FALSE)</f>
        <v>Major Urban</v>
      </c>
      <c r="F144" s="29">
        <v>3497</v>
      </c>
      <c r="G144" s="29">
        <v>5936</v>
      </c>
      <c r="H144" s="29">
        <v>29065</v>
      </c>
      <c r="I144" s="29">
        <v>31012</v>
      </c>
      <c r="J144" s="29">
        <v>16266</v>
      </c>
      <c r="K144" s="29">
        <v>8333</v>
      </c>
      <c r="L144" s="29">
        <v>6585</v>
      </c>
      <c r="M144" s="29">
        <v>867</v>
      </c>
      <c r="N144" s="30">
        <v>101561</v>
      </c>
      <c r="O144" s="31">
        <v>33</v>
      </c>
      <c r="P144" s="66">
        <f t="shared" si="20"/>
        <v>2.2433718558803536E-2</v>
      </c>
      <c r="Q144" s="29">
        <v>57</v>
      </c>
      <c r="R144" s="66">
        <f t="shared" si="21"/>
        <v>3.8749150237933377E-2</v>
      </c>
      <c r="S144" s="29">
        <v>264</v>
      </c>
      <c r="T144" s="66">
        <f t="shared" si="22"/>
        <v>0.17946974847042829</v>
      </c>
      <c r="U144" s="29">
        <v>414</v>
      </c>
      <c r="V144" s="66">
        <f t="shared" si="23"/>
        <v>0.28144119646498983</v>
      </c>
      <c r="W144" s="29">
        <v>391</v>
      </c>
      <c r="X144" s="66">
        <f t="shared" si="24"/>
        <v>0.26580557443915703</v>
      </c>
      <c r="Y144" s="29">
        <v>200</v>
      </c>
      <c r="Z144" s="66">
        <f t="shared" si="25"/>
        <v>0.13596193065941536</v>
      </c>
      <c r="AA144" s="29">
        <v>93</v>
      </c>
      <c r="AB144" s="66">
        <f t="shared" si="26"/>
        <v>6.3222297756628146E-2</v>
      </c>
      <c r="AC144" s="29">
        <v>19</v>
      </c>
      <c r="AD144" s="66">
        <f t="shared" si="27"/>
        <v>1.291638341264446E-2</v>
      </c>
      <c r="AE144" s="30">
        <v>1471</v>
      </c>
      <c r="AF144" s="79">
        <f t="shared" si="28"/>
        <v>1.4483906223845768E-2</v>
      </c>
      <c r="AG144" s="32">
        <f t="shared" si="29"/>
        <v>10</v>
      </c>
      <c r="AH144" s="33"/>
      <c r="AI144" s="33"/>
      <c r="AJ144" s="33"/>
      <c r="AK144" s="33"/>
      <c r="AL144" s="33"/>
      <c r="AM144" s="33"/>
      <c r="AN144" s="33"/>
      <c r="AO144" s="34"/>
      <c r="AP144" s="34"/>
      <c r="AQ144" s="34"/>
      <c r="AR144" s="34"/>
      <c r="AS144" s="34"/>
      <c r="AT144" s="34"/>
      <c r="AU144" s="34"/>
    </row>
    <row r="145" spans="1:47" x14ac:dyDescent="0.2">
      <c r="A145" s="25" t="s">
        <v>285</v>
      </c>
      <c r="B145" s="26" t="s">
        <v>107</v>
      </c>
      <c r="C145" s="27" t="s">
        <v>39</v>
      </c>
      <c r="D145" s="28" t="s">
        <v>652</v>
      </c>
      <c r="E145" s="28" t="str">
        <f>VLOOKUP(D145,Sheet2!A$1:B$353,2,FALSE)</f>
        <v>Major Urban</v>
      </c>
      <c r="F145" s="29">
        <v>1776</v>
      </c>
      <c r="G145" s="29">
        <v>3604</v>
      </c>
      <c r="H145" s="29">
        <v>9265</v>
      </c>
      <c r="I145" s="29">
        <v>13630</v>
      </c>
      <c r="J145" s="29">
        <v>13235</v>
      </c>
      <c r="K145" s="29">
        <v>11825</v>
      </c>
      <c r="L145" s="29">
        <v>19511</v>
      </c>
      <c r="M145" s="29">
        <v>14563</v>
      </c>
      <c r="N145" s="30">
        <v>87409</v>
      </c>
      <c r="O145" s="31">
        <v>140</v>
      </c>
      <c r="P145" s="66">
        <f t="shared" si="20"/>
        <v>1.8731602890018732E-2</v>
      </c>
      <c r="Q145" s="29">
        <v>105</v>
      </c>
      <c r="R145" s="66">
        <f t="shared" si="21"/>
        <v>1.4048702167514049E-2</v>
      </c>
      <c r="S145" s="29">
        <v>490</v>
      </c>
      <c r="T145" s="66">
        <f t="shared" si="22"/>
        <v>6.556061011506556E-2</v>
      </c>
      <c r="U145" s="29">
        <v>807</v>
      </c>
      <c r="V145" s="66">
        <f t="shared" si="23"/>
        <v>0.10797431094460798</v>
      </c>
      <c r="W145" s="29">
        <v>1077</v>
      </c>
      <c r="X145" s="66">
        <f t="shared" si="24"/>
        <v>0.14409954508964409</v>
      </c>
      <c r="Y145" s="29">
        <v>1111</v>
      </c>
      <c r="Z145" s="66">
        <f t="shared" si="25"/>
        <v>0.14864864864864866</v>
      </c>
      <c r="AA145" s="29">
        <v>2279</v>
      </c>
      <c r="AB145" s="66">
        <f t="shared" si="26"/>
        <v>0.30492373561680491</v>
      </c>
      <c r="AC145" s="29">
        <v>1465</v>
      </c>
      <c r="AD145" s="66">
        <f t="shared" si="27"/>
        <v>0.19601284452769602</v>
      </c>
      <c r="AE145" s="30">
        <v>7474</v>
      </c>
      <c r="AF145" s="79">
        <f t="shared" si="28"/>
        <v>8.5506069169078699E-2</v>
      </c>
      <c r="AG145" s="32">
        <f t="shared" si="29"/>
        <v>2</v>
      </c>
      <c r="AH145" s="33"/>
      <c r="AI145" s="33"/>
      <c r="AJ145" s="33"/>
      <c r="AK145" s="33"/>
      <c r="AL145" s="33"/>
      <c r="AM145" s="33"/>
      <c r="AN145" s="33"/>
      <c r="AO145" s="34"/>
      <c r="AP145" s="34"/>
      <c r="AQ145" s="34"/>
      <c r="AR145" s="34"/>
      <c r="AS145" s="34"/>
      <c r="AT145" s="34"/>
      <c r="AU145" s="34"/>
    </row>
    <row r="146" spans="1:47" x14ac:dyDescent="0.2">
      <c r="A146" s="25" t="s">
        <v>286</v>
      </c>
      <c r="B146" s="26" t="s">
        <v>18</v>
      </c>
      <c r="C146" s="27" t="s">
        <v>25</v>
      </c>
      <c r="D146" s="28" t="s">
        <v>287</v>
      </c>
      <c r="E146" s="28" t="str">
        <f>VLOOKUP(D146,Sheet2!A$1:B$353,2,FALSE)</f>
        <v>Significant Rural</v>
      </c>
      <c r="F146" s="29">
        <v>13042</v>
      </c>
      <c r="G146" s="29">
        <v>11549</v>
      </c>
      <c r="H146" s="29">
        <v>7904</v>
      </c>
      <c r="I146" s="29">
        <v>4649</v>
      </c>
      <c r="J146" s="29">
        <v>2813</v>
      </c>
      <c r="K146" s="29">
        <v>1254</v>
      </c>
      <c r="L146" s="29">
        <v>641</v>
      </c>
      <c r="M146" s="29">
        <v>53</v>
      </c>
      <c r="N146" s="30">
        <v>41905</v>
      </c>
      <c r="O146" s="31">
        <v>62</v>
      </c>
      <c r="P146" s="66">
        <f t="shared" si="20"/>
        <v>0.40789473684210525</v>
      </c>
      <c r="Q146" s="29">
        <v>40</v>
      </c>
      <c r="R146" s="66">
        <f t="shared" si="21"/>
        <v>0.26315789473684209</v>
      </c>
      <c r="S146" s="29">
        <v>25</v>
      </c>
      <c r="T146" s="66">
        <f t="shared" si="22"/>
        <v>0.16447368421052633</v>
      </c>
      <c r="U146" s="29">
        <v>7</v>
      </c>
      <c r="V146" s="66">
        <f t="shared" si="23"/>
        <v>4.6052631578947366E-2</v>
      </c>
      <c r="W146" s="29">
        <v>8</v>
      </c>
      <c r="X146" s="66">
        <f t="shared" si="24"/>
        <v>5.2631578947368418E-2</v>
      </c>
      <c r="Y146" s="29">
        <v>4</v>
      </c>
      <c r="Z146" s="66">
        <f t="shared" si="25"/>
        <v>2.6315789473684209E-2</v>
      </c>
      <c r="AA146" s="29">
        <v>5</v>
      </c>
      <c r="AB146" s="66">
        <f t="shared" si="26"/>
        <v>3.2894736842105261E-2</v>
      </c>
      <c r="AC146" s="29">
        <v>1</v>
      </c>
      <c r="AD146" s="66">
        <f t="shared" si="27"/>
        <v>6.5789473684210523E-3</v>
      </c>
      <c r="AE146" s="30">
        <v>152</v>
      </c>
      <c r="AF146" s="79">
        <f t="shared" si="28"/>
        <v>3.6272521178856939E-3</v>
      </c>
      <c r="AG146" s="32">
        <f t="shared" si="29"/>
        <v>39</v>
      </c>
      <c r="AH146" s="33"/>
      <c r="AI146" s="33"/>
      <c r="AJ146" s="33"/>
      <c r="AK146" s="33"/>
      <c r="AL146" s="33"/>
      <c r="AM146" s="33"/>
      <c r="AN146" s="33"/>
      <c r="AO146" s="34"/>
      <c r="AP146" s="34"/>
      <c r="AQ146" s="34"/>
      <c r="AR146" s="34"/>
      <c r="AS146" s="34"/>
      <c r="AT146" s="34"/>
      <c r="AU146" s="34"/>
    </row>
    <row r="147" spans="1:47" x14ac:dyDescent="0.2">
      <c r="A147" s="25" t="s">
        <v>288</v>
      </c>
      <c r="B147" s="26" t="s">
        <v>18</v>
      </c>
      <c r="C147" s="27" t="s">
        <v>10</v>
      </c>
      <c r="D147" s="28" t="s">
        <v>653</v>
      </c>
      <c r="E147" s="28" t="str">
        <f>VLOOKUP(D147,Sheet2!A$1:B$353,2,FALSE)</f>
        <v>Rural 50</v>
      </c>
      <c r="F147" s="29">
        <v>23728</v>
      </c>
      <c r="G147" s="29">
        <v>16918</v>
      </c>
      <c r="H147" s="29">
        <v>13091</v>
      </c>
      <c r="I147" s="29">
        <v>8996</v>
      </c>
      <c r="J147" s="29">
        <v>4561</v>
      </c>
      <c r="K147" s="29">
        <v>2313</v>
      </c>
      <c r="L147" s="29">
        <v>1004</v>
      </c>
      <c r="M147" s="29">
        <v>104</v>
      </c>
      <c r="N147" s="30">
        <v>70715</v>
      </c>
      <c r="O147" s="31">
        <v>667</v>
      </c>
      <c r="P147" s="66">
        <f t="shared" si="20"/>
        <v>0.2077234506384304</v>
      </c>
      <c r="Q147" s="29">
        <v>707</v>
      </c>
      <c r="R147" s="66">
        <f t="shared" si="21"/>
        <v>0.22018062908751168</v>
      </c>
      <c r="S147" s="29">
        <v>736</v>
      </c>
      <c r="T147" s="66">
        <f t="shared" si="22"/>
        <v>0.2292120834630956</v>
      </c>
      <c r="U147" s="29">
        <v>406</v>
      </c>
      <c r="V147" s="66">
        <f t="shared" si="23"/>
        <v>0.12644036125817501</v>
      </c>
      <c r="W147" s="29">
        <v>288</v>
      </c>
      <c r="X147" s="66">
        <f t="shared" si="24"/>
        <v>8.9691684833385243E-2</v>
      </c>
      <c r="Y147" s="29">
        <v>242</v>
      </c>
      <c r="Z147" s="66">
        <f t="shared" si="25"/>
        <v>7.536592961694176E-2</v>
      </c>
      <c r="AA147" s="29">
        <v>146</v>
      </c>
      <c r="AB147" s="66">
        <f t="shared" si="26"/>
        <v>4.5468701339146683E-2</v>
      </c>
      <c r="AC147" s="29">
        <v>19</v>
      </c>
      <c r="AD147" s="66">
        <f t="shared" si="27"/>
        <v>5.9171597633136093E-3</v>
      </c>
      <c r="AE147" s="30">
        <v>3211</v>
      </c>
      <c r="AF147" s="79">
        <f t="shared" si="28"/>
        <v>4.5407622145230857E-2</v>
      </c>
      <c r="AG147" s="32">
        <f t="shared" si="29"/>
        <v>1</v>
      </c>
      <c r="AH147" s="33"/>
      <c r="AI147" s="33"/>
      <c r="AJ147" s="33"/>
      <c r="AK147" s="33"/>
      <c r="AL147" s="33"/>
      <c r="AM147" s="33"/>
      <c r="AN147" s="33"/>
      <c r="AO147" s="34"/>
      <c r="AP147" s="34"/>
      <c r="AQ147" s="34"/>
      <c r="AR147" s="34"/>
      <c r="AS147" s="34"/>
      <c r="AT147" s="34"/>
      <c r="AU147" s="34"/>
    </row>
    <row r="148" spans="1:47" x14ac:dyDescent="0.2">
      <c r="A148" s="25" t="s">
        <v>289</v>
      </c>
      <c r="B148" s="26" t="s">
        <v>54</v>
      </c>
      <c r="C148" s="27" t="s">
        <v>44</v>
      </c>
      <c r="D148" s="28" t="s">
        <v>654</v>
      </c>
      <c r="E148" s="28" t="str">
        <f>VLOOKUP(D148,Sheet2!A$1:B$353,2,FALSE)</f>
        <v>Large Urban</v>
      </c>
      <c r="F148" s="29">
        <v>81249</v>
      </c>
      <c r="G148" s="29">
        <v>21628</v>
      </c>
      <c r="H148" s="29">
        <v>9473</v>
      </c>
      <c r="I148" s="29">
        <v>3660</v>
      </c>
      <c r="J148" s="29">
        <v>1092</v>
      </c>
      <c r="K148" s="29">
        <v>283</v>
      </c>
      <c r="L148" s="29">
        <v>65</v>
      </c>
      <c r="M148" s="29">
        <v>36</v>
      </c>
      <c r="N148" s="30">
        <v>117486</v>
      </c>
      <c r="O148" s="31">
        <v>176</v>
      </c>
      <c r="P148" s="66">
        <f t="shared" si="20"/>
        <v>0.58085808580858089</v>
      </c>
      <c r="Q148" s="29">
        <v>75</v>
      </c>
      <c r="R148" s="66">
        <f t="shared" si="21"/>
        <v>0.24752475247524752</v>
      </c>
      <c r="S148" s="29">
        <v>31</v>
      </c>
      <c r="T148" s="66">
        <f t="shared" si="22"/>
        <v>0.10231023102310231</v>
      </c>
      <c r="U148" s="29">
        <v>12</v>
      </c>
      <c r="V148" s="66">
        <f t="shared" si="23"/>
        <v>3.9603960396039604E-2</v>
      </c>
      <c r="W148" s="29">
        <v>5</v>
      </c>
      <c r="X148" s="66">
        <f t="shared" si="24"/>
        <v>1.65016501650165E-2</v>
      </c>
      <c r="Y148" s="29">
        <v>4</v>
      </c>
      <c r="Z148" s="66">
        <f t="shared" si="25"/>
        <v>1.3201320132013201E-2</v>
      </c>
      <c r="AA148" s="29">
        <v>0</v>
      </c>
      <c r="AB148" s="66">
        <f t="shared" si="26"/>
        <v>0</v>
      </c>
      <c r="AC148" s="29">
        <v>0</v>
      </c>
      <c r="AD148" s="66">
        <f t="shared" si="27"/>
        <v>0</v>
      </c>
      <c r="AE148" s="30">
        <v>303</v>
      </c>
      <c r="AF148" s="79">
        <f t="shared" si="28"/>
        <v>2.5790306930187426E-3</v>
      </c>
      <c r="AG148" s="32">
        <f t="shared" si="29"/>
        <v>32</v>
      </c>
      <c r="AH148" s="33"/>
      <c r="AI148" s="33"/>
      <c r="AJ148" s="33"/>
      <c r="AK148" s="33"/>
      <c r="AL148" s="33"/>
      <c r="AM148" s="33"/>
      <c r="AN148" s="33"/>
      <c r="AO148" s="34"/>
      <c r="AP148" s="34"/>
      <c r="AQ148" s="34"/>
      <c r="AR148" s="34"/>
      <c r="AS148" s="34"/>
      <c r="AT148" s="34"/>
      <c r="AU148" s="34"/>
    </row>
    <row r="149" spans="1:47" x14ac:dyDescent="0.2">
      <c r="A149" s="25" t="s">
        <v>290</v>
      </c>
      <c r="B149" s="26" t="s">
        <v>38</v>
      </c>
      <c r="C149" s="27" t="s">
        <v>39</v>
      </c>
      <c r="D149" s="28" t="s">
        <v>291</v>
      </c>
      <c r="E149" s="28" t="str">
        <f>VLOOKUP(D149,Sheet2!A$1:B$353,2,FALSE)</f>
        <v>Major Urban</v>
      </c>
      <c r="F149" s="29">
        <v>485</v>
      </c>
      <c r="G149" s="29">
        <v>2908</v>
      </c>
      <c r="H149" s="29">
        <v>14499</v>
      </c>
      <c r="I149" s="29">
        <v>19784</v>
      </c>
      <c r="J149" s="29">
        <v>14408</v>
      </c>
      <c r="K149" s="29">
        <v>7878</v>
      </c>
      <c r="L149" s="29">
        <v>3973</v>
      </c>
      <c r="M149" s="29">
        <v>918</v>
      </c>
      <c r="N149" s="30">
        <v>64853</v>
      </c>
      <c r="O149" s="31">
        <v>29</v>
      </c>
      <c r="P149" s="66">
        <f t="shared" si="20"/>
        <v>3.6432160804020099E-2</v>
      </c>
      <c r="Q149" s="29">
        <v>46</v>
      </c>
      <c r="R149" s="66">
        <f t="shared" si="21"/>
        <v>5.7788944723618091E-2</v>
      </c>
      <c r="S149" s="29">
        <v>231</v>
      </c>
      <c r="T149" s="66">
        <f t="shared" si="22"/>
        <v>0.29020100502512564</v>
      </c>
      <c r="U149" s="29">
        <v>217</v>
      </c>
      <c r="V149" s="66">
        <f t="shared" si="23"/>
        <v>0.27261306532663315</v>
      </c>
      <c r="W149" s="29">
        <v>149</v>
      </c>
      <c r="X149" s="66">
        <f t="shared" si="24"/>
        <v>0.18718592964824121</v>
      </c>
      <c r="Y149" s="29">
        <v>68</v>
      </c>
      <c r="Z149" s="66">
        <f t="shared" si="25"/>
        <v>8.5427135678391955E-2</v>
      </c>
      <c r="AA149" s="29">
        <v>35</v>
      </c>
      <c r="AB149" s="66">
        <f t="shared" si="26"/>
        <v>4.3969849246231159E-2</v>
      </c>
      <c r="AC149" s="29">
        <v>21</v>
      </c>
      <c r="AD149" s="66">
        <f t="shared" si="27"/>
        <v>2.6381909547738693E-2</v>
      </c>
      <c r="AE149" s="30">
        <v>796</v>
      </c>
      <c r="AF149" s="79">
        <f t="shared" si="28"/>
        <v>1.2273911769694539E-2</v>
      </c>
      <c r="AG149" s="32">
        <f t="shared" si="29"/>
        <v>14</v>
      </c>
      <c r="AH149" s="33"/>
      <c r="AI149" s="33"/>
      <c r="AJ149" s="33"/>
      <c r="AK149" s="33"/>
      <c r="AL149" s="33"/>
      <c r="AM149" s="33"/>
      <c r="AN149" s="33"/>
      <c r="AO149" s="34"/>
      <c r="AP149" s="34"/>
      <c r="AQ149" s="34"/>
      <c r="AR149" s="34"/>
      <c r="AS149" s="34"/>
      <c r="AT149" s="34"/>
      <c r="AU149" s="34"/>
    </row>
    <row r="150" spans="1:47" x14ac:dyDescent="0.2">
      <c r="A150" s="25" t="s">
        <v>292</v>
      </c>
      <c r="B150" s="26" t="s">
        <v>43</v>
      </c>
      <c r="C150" s="27" t="s">
        <v>44</v>
      </c>
      <c r="D150" s="28" t="s">
        <v>293</v>
      </c>
      <c r="E150" s="28" t="str">
        <f>VLOOKUP(D150,Sheet2!A$1:B$353,2,FALSE)</f>
        <v>Major Urban</v>
      </c>
      <c r="F150" s="29">
        <v>82124</v>
      </c>
      <c r="G150" s="29">
        <v>33498</v>
      </c>
      <c r="H150" s="29">
        <v>30901</v>
      </c>
      <c r="I150" s="29">
        <v>15969</v>
      </c>
      <c r="J150" s="29">
        <v>10850</v>
      </c>
      <c r="K150" s="29">
        <v>4777</v>
      </c>
      <c r="L150" s="29">
        <v>1980</v>
      </c>
      <c r="M150" s="29">
        <v>141</v>
      </c>
      <c r="N150" s="30">
        <v>180240</v>
      </c>
      <c r="O150" s="31">
        <v>541</v>
      </c>
      <c r="P150" s="66">
        <f t="shared" si="20"/>
        <v>0.51869606903163945</v>
      </c>
      <c r="Q150" s="29">
        <v>235</v>
      </c>
      <c r="R150" s="66">
        <f t="shared" si="21"/>
        <v>0.22531160115052731</v>
      </c>
      <c r="S150" s="29">
        <v>137</v>
      </c>
      <c r="T150" s="66">
        <f t="shared" si="22"/>
        <v>0.13135186960690318</v>
      </c>
      <c r="U150" s="29">
        <v>55</v>
      </c>
      <c r="V150" s="66">
        <f t="shared" si="23"/>
        <v>5.2732502396931925E-2</v>
      </c>
      <c r="W150" s="29">
        <v>40</v>
      </c>
      <c r="X150" s="66">
        <f t="shared" si="24"/>
        <v>3.8350910834132314E-2</v>
      </c>
      <c r="Y150" s="29">
        <v>24</v>
      </c>
      <c r="Z150" s="66">
        <f t="shared" si="25"/>
        <v>2.3010546500479387E-2</v>
      </c>
      <c r="AA150" s="29">
        <v>10</v>
      </c>
      <c r="AB150" s="66">
        <f t="shared" si="26"/>
        <v>9.5877277085330784E-3</v>
      </c>
      <c r="AC150" s="29">
        <v>1</v>
      </c>
      <c r="AD150" s="66">
        <f t="shared" si="27"/>
        <v>9.5877277085330771E-4</v>
      </c>
      <c r="AE150" s="30">
        <v>1043</v>
      </c>
      <c r="AF150" s="79">
        <f t="shared" si="28"/>
        <v>5.7867288060363961E-3</v>
      </c>
      <c r="AG150" s="32">
        <f t="shared" si="29"/>
        <v>40</v>
      </c>
      <c r="AH150" s="33"/>
      <c r="AI150" s="33"/>
      <c r="AJ150" s="33"/>
      <c r="AK150" s="33"/>
      <c r="AL150" s="33"/>
      <c r="AM150" s="33"/>
      <c r="AN150" s="33"/>
      <c r="AO150" s="34"/>
      <c r="AP150" s="34"/>
      <c r="AQ150" s="34"/>
      <c r="AR150" s="34"/>
      <c r="AS150" s="34"/>
      <c r="AT150" s="34"/>
      <c r="AU150" s="34"/>
    </row>
    <row r="151" spans="1:47" x14ac:dyDescent="0.2">
      <c r="A151" s="25" t="s">
        <v>294</v>
      </c>
      <c r="B151" s="26" t="s">
        <v>43</v>
      </c>
      <c r="C151" s="27" t="s">
        <v>22</v>
      </c>
      <c r="D151" s="28" t="s">
        <v>295</v>
      </c>
      <c r="E151" s="28" t="str">
        <f>VLOOKUP(D151,Sheet2!A$1:B$353,2,FALSE)</f>
        <v>Major Urban</v>
      </c>
      <c r="F151" s="29">
        <v>36958</v>
      </c>
      <c r="G151" s="29">
        <v>13194</v>
      </c>
      <c r="H151" s="29">
        <v>8849</v>
      </c>
      <c r="I151" s="29">
        <v>3891</v>
      </c>
      <c r="J151" s="29">
        <v>1519</v>
      </c>
      <c r="K151" s="29">
        <v>257</v>
      </c>
      <c r="L151" s="29">
        <v>126</v>
      </c>
      <c r="M151" s="29">
        <v>18</v>
      </c>
      <c r="N151" s="30">
        <v>64812</v>
      </c>
      <c r="O151" s="31">
        <v>11</v>
      </c>
      <c r="P151" s="66">
        <f t="shared" si="20"/>
        <v>0.44</v>
      </c>
      <c r="Q151" s="29">
        <v>3</v>
      </c>
      <c r="R151" s="66">
        <f t="shared" si="21"/>
        <v>0.12</v>
      </c>
      <c r="S151" s="29">
        <v>7</v>
      </c>
      <c r="T151" s="66">
        <f t="shared" si="22"/>
        <v>0.28000000000000003</v>
      </c>
      <c r="U151" s="29">
        <v>3</v>
      </c>
      <c r="V151" s="66">
        <f t="shared" si="23"/>
        <v>0.12</v>
      </c>
      <c r="W151" s="29">
        <v>1</v>
      </c>
      <c r="X151" s="66">
        <f t="shared" si="24"/>
        <v>0.04</v>
      </c>
      <c r="Y151" s="29">
        <v>0</v>
      </c>
      <c r="Z151" s="66">
        <f t="shared" si="25"/>
        <v>0</v>
      </c>
      <c r="AA151" s="29">
        <v>0</v>
      </c>
      <c r="AB151" s="66">
        <f t="shared" si="26"/>
        <v>0</v>
      </c>
      <c r="AC151" s="29">
        <v>0</v>
      </c>
      <c r="AD151" s="66">
        <f t="shared" si="27"/>
        <v>0</v>
      </c>
      <c r="AE151" s="30">
        <v>25</v>
      </c>
      <c r="AF151" s="79">
        <f t="shared" si="28"/>
        <v>3.8573103746219838E-4</v>
      </c>
      <c r="AG151" s="32">
        <f t="shared" si="29"/>
        <v>67</v>
      </c>
      <c r="AH151" s="33"/>
      <c r="AI151" s="33"/>
      <c r="AJ151" s="33"/>
      <c r="AK151" s="33"/>
      <c r="AL151" s="33"/>
      <c r="AM151" s="33"/>
      <c r="AN151" s="33"/>
      <c r="AO151" s="34"/>
      <c r="AP151" s="34"/>
      <c r="AQ151" s="34"/>
      <c r="AR151" s="34"/>
      <c r="AS151" s="34"/>
      <c r="AT151" s="34"/>
      <c r="AU151" s="34"/>
    </row>
    <row r="152" spans="1:47" x14ac:dyDescent="0.2">
      <c r="A152" s="25" t="s">
        <v>296</v>
      </c>
      <c r="B152" s="26" t="s">
        <v>107</v>
      </c>
      <c r="C152" s="27" t="s">
        <v>39</v>
      </c>
      <c r="D152" s="28" t="s">
        <v>297</v>
      </c>
      <c r="E152" s="28" t="str">
        <f>VLOOKUP(D152,Sheet2!A$1:B$353,2,FALSE)</f>
        <v>Major Urban</v>
      </c>
      <c r="F152" s="29">
        <v>4754</v>
      </c>
      <c r="G152" s="29">
        <v>32396</v>
      </c>
      <c r="H152" s="29">
        <v>39310</v>
      </c>
      <c r="I152" s="29">
        <v>29063</v>
      </c>
      <c r="J152" s="29">
        <v>13812</v>
      </c>
      <c r="K152" s="29">
        <v>8792</v>
      </c>
      <c r="L152" s="29">
        <v>5260</v>
      </c>
      <c r="M152" s="29">
        <v>628</v>
      </c>
      <c r="N152" s="30">
        <v>134015</v>
      </c>
      <c r="O152" s="31">
        <v>21</v>
      </c>
      <c r="P152" s="66">
        <f t="shared" si="20"/>
        <v>2.2388059701492536E-2</v>
      </c>
      <c r="Q152" s="29">
        <v>101</v>
      </c>
      <c r="R152" s="66">
        <f t="shared" si="21"/>
        <v>0.10767590618336886</v>
      </c>
      <c r="S152" s="29">
        <v>222</v>
      </c>
      <c r="T152" s="66">
        <f t="shared" si="22"/>
        <v>0.23667377398720682</v>
      </c>
      <c r="U152" s="29">
        <v>174</v>
      </c>
      <c r="V152" s="66">
        <f t="shared" si="23"/>
        <v>0.18550106609808104</v>
      </c>
      <c r="W152" s="29">
        <v>131</v>
      </c>
      <c r="X152" s="66">
        <f t="shared" si="24"/>
        <v>0.13965884861407249</v>
      </c>
      <c r="Y152" s="29">
        <v>112</v>
      </c>
      <c r="Z152" s="66">
        <f t="shared" si="25"/>
        <v>0.11940298507462686</v>
      </c>
      <c r="AA152" s="29">
        <v>141</v>
      </c>
      <c r="AB152" s="66">
        <f t="shared" si="26"/>
        <v>0.15031982942430705</v>
      </c>
      <c r="AC152" s="29">
        <v>36</v>
      </c>
      <c r="AD152" s="66">
        <f t="shared" si="27"/>
        <v>3.8379530916844352E-2</v>
      </c>
      <c r="AE152" s="30">
        <v>938</v>
      </c>
      <c r="AF152" s="79">
        <f t="shared" si="28"/>
        <v>6.9992165056150428E-3</v>
      </c>
      <c r="AG152" s="32">
        <f t="shared" si="29"/>
        <v>28</v>
      </c>
      <c r="AH152" s="33"/>
      <c r="AI152" s="33"/>
      <c r="AJ152" s="33"/>
      <c r="AK152" s="33"/>
      <c r="AL152" s="33"/>
      <c r="AM152" s="33"/>
      <c r="AN152" s="33"/>
      <c r="AO152" s="34"/>
      <c r="AP152" s="34"/>
      <c r="AQ152" s="34"/>
      <c r="AR152" s="34"/>
      <c r="AS152" s="34"/>
      <c r="AT152" s="34"/>
      <c r="AU152" s="34"/>
    </row>
    <row r="153" spans="1:47" x14ac:dyDescent="0.2">
      <c r="A153" s="25" t="s">
        <v>298</v>
      </c>
      <c r="B153" s="26" t="s">
        <v>18</v>
      </c>
      <c r="C153" s="27" t="s">
        <v>22</v>
      </c>
      <c r="D153" s="28" t="s">
        <v>299</v>
      </c>
      <c r="E153" s="28" t="str">
        <f>VLOOKUP(D153,Sheet2!A$1:B$353,2,FALSE)</f>
        <v>Significant Rural</v>
      </c>
      <c r="F153" s="29">
        <v>21864</v>
      </c>
      <c r="G153" s="29">
        <v>15713</v>
      </c>
      <c r="H153" s="29">
        <v>11756</v>
      </c>
      <c r="I153" s="29">
        <v>6073</v>
      </c>
      <c r="J153" s="29">
        <v>3739</v>
      </c>
      <c r="K153" s="29">
        <v>1863</v>
      </c>
      <c r="L153" s="29">
        <v>830</v>
      </c>
      <c r="M153" s="29">
        <v>73</v>
      </c>
      <c r="N153" s="30">
        <v>61911</v>
      </c>
      <c r="O153" s="31">
        <v>225</v>
      </c>
      <c r="P153" s="66">
        <f t="shared" si="20"/>
        <v>0.29069767441860467</v>
      </c>
      <c r="Q153" s="29">
        <v>192</v>
      </c>
      <c r="R153" s="66">
        <f t="shared" si="21"/>
        <v>0.24806201550387597</v>
      </c>
      <c r="S153" s="29">
        <v>172</v>
      </c>
      <c r="T153" s="66">
        <f t="shared" si="22"/>
        <v>0.22222222222222221</v>
      </c>
      <c r="U153" s="29">
        <v>91</v>
      </c>
      <c r="V153" s="66">
        <f t="shared" si="23"/>
        <v>0.11757105943152454</v>
      </c>
      <c r="W153" s="29">
        <v>55</v>
      </c>
      <c r="X153" s="66">
        <f t="shared" si="24"/>
        <v>7.10594315245478E-2</v>
      </c>
      <c r="Y153" s="29">
        <v>20</v>
      </c>
      <c r="Z153" s="66">
        <f t="shared" si="25"/>
        <v>2.5839793281653745E-2</v>
      </c>
      <c r="AA153" s="29">
        <v>16</v>
      </c>
      <c r="AB153" s="66">
        <f t="shared" si="26"/>
        <v>2.0671834625322998E-2</v>
      </c>
      <c r="AC153" s="29">
        <v>3</v>
      </c>
      <c r="AD153" s="66">
        <f t="shared" si="27"/>
        <v>3.875968992248062E-3</v>
      </c>
      <c r="AE153" s="30">
        <v>774</v>
      </c>
      <c r="AF153" s="79">
        <f t="shared" si="28"/>
        <v>1.2501817124582062E-2</v>
      </c>
      <c r="AG153" s="32">
        <f t="shared" si="29"/>
        <v>8</v>
      </c>
      <c r="AH153" s="33"/>
      <c r="AI153" s="33"/>
      <c r="AJ153" s="33"/>
      <c r="AK153" s="33"/>
      <c r="AL153" s="33"/>
      <c r="AM153" s="33"/>
      <c r="AN153" s="33"/>
      <c r="AO153" s="34"/>
      <c r="AP153" s="34"/>
      <c r="AQ153" s="34"/>
      <c r="AR153" s="34"/>
      <c r="AS153" s="34"/>
      <c r="AT153" s="34"/>
      <c r="AU153" s="34"/>
    </row>
    <row r="154" spans="1:47" x14ac:dyDescent="0.2">
      <c r="A154" s="25" t="s">
        <v>300</v>
      </c>
      <c r="B154" s="26" t="s">
        <v>43</v>
      </c>
      <c r="C154" s="27" t="s">
        <v>44</v>
      </c>
      <c r="D154" s="28" t="s">
        <v>301</v>
      </c>
      <c r="E154" s="28" t="str">
        <f>VLOOKUP(D154,Sheet2!A$1:B$353,2,FALSE)</f>
        <v>Major Urban</v>
      </c>
      <c r="F154" s="29">
        <v>133813</v>
      </c>
      <c r="G154" s="29">
        <v>72013</v>
      </c>
      <c r="H154" s="29">
        <v>65233</v>
      </c>
      <c r="I154" s="29">
        <v>32292</v>
      </c>
      <c r="J154" s="29">
        <v>19585</v>
      </c>
      <c r="K154" s="29">
        <v>9279</v>
      </c>
      <c r="L154" s="29">
        <v>6492</v>
      </c>
      <c r="M154" s="29">
        <v>678</v>
      </c>
      <c r="N154" s="30">
        <v>339385</v>
      </c>
      <c r="O154" s="31">
        <v>651</v>
      </c>
      <c r="P154" s="66">
        <f t="shared" si="20"/>
        <v>0.3211642821904292</v>
      </c>
      <c r="Q154" s="29">
        <v>461</v>
      </c>
      <c r="R154" s="66">
        <f t="shared" si="21"/>
        <v>0.22742969906265417</v>
      </c>
      <c r="S154" s="29">
        <v>397</v>
      </c>
      <c r="T154" s="66">
        <f t="shared" si="22"/>
        <v>0.19585594474592993</v>
      </c>
      <c r="U154" s="29">
        <v>293</v>
      </c>
      <c r="V154" s="66">
        <f t="shared" si="23"/>
        <v>0.14454859398125308</v>
      </c>
      <c r="W154" s="29">
        <v>128</v>
      </c>
      <c r="X154" s="66">
        <f t="shared" si="24"/>
        <v>6.3147508633448451E-2</v>
      </c>
      <c r="Y154" s="29">
        <v>51</v>
      </c>
      <c r="Z154" s="66">
        <f t="shared" si="25"/>
        <v>2.5160335471139616E-2</v>
      </c>
      <c r="AA154" s="29">
        <v>40</v>
      </c>
      <c r="AB154" s="66">
        <f t="shared" si="26"/>
        <v>1.9733596447952639E-2</v>
      </c>
      <c r="AC154" s="29">
        <v>6</v>
      </c>
      <c r="AD154" s="66">
        <f t="shared" si="27"/>
        <v>2.9600394671928957E-3</v>
      </c>
      <c r="AE154" s="30">
        <v>2027</v>
      </c>
      <c r="AF154" s="79">
        <f t="shared" si="28"/>
        <v>5.9725680274614378E-3</v>
      </c>
      <c r="AG154" s="32">
        <f t="shared" si="29"/>
        <v>38</v>
      </c>
      <c r="AH154" s="33"/>
      <c r="AI154" s="33"/>
      <c r="AJ154" s="33"/>
      <c r="AK154" s="33"/>
      <c r="AL154" s="33"/>
      <c r="AM154" s="33"/>
      <c r="AN154" s="33"/>
      <c r="AO154" s="34"/>
      <c r="AP154" s="34"/>
      <c r="AQ154" s="34"/>
      <c r="AR154" s="34"/>
      <c r="AS154" s="34"/>
      <c r="AT154" s="34"/>
      <c r="AU154" s="34"/>
    </row>
    <row r="155" spans="1:47" x14ac:dyDescent="0.2">
      <c r="A155" s="25" t="s">
        <v>302</v>
      </c>
      <c r="B155" s="26" t="s">
        <v>54</v>
      </c>
      <c r="C155" s="27" t="s">
        <v>25</v>
      </c>
      <c r="D155" s="28" t="s">
        <v>655</v>
      </c>
      <c r="E155" s="28" t="str">
        <f>VLOOKUP(D155,Sheet2!A$1:B$353,2,FALSE)</f>
        <v>Large Urban</v>
      </c>
      <c r="F155" s="29">
        <v>76814</v>
      </c>
      <c r="G155" s="29">
        <v>25010</v>
      </c>
      <c r="H155" s="29">
        <v>15177</v>
      </c>
      <c r="I155" s="29">
        <v>6600</v>
      </c>
      <c r="J155" s="29">
        <v>3108</v>
      </c>
      <c r="K155" s="29">
        <v>1416</v>
      </c>
      <c r="L155" s="29">
        <v>604</v>
      </c>
      <c r="M155" s="29">
        <v>59</v>
      </c>
      <c r="N155" s="30">
        <v>128788</v>
      </c>
      <c r="O155" s="31">
        <v>511</v>
      </c>
      <c r="P155" s="66">
        <f t="shared" si="20"/>
        <v>0.55183585313174943</v>
      </c>
      <c r="Q155" s="29">
        <v>209</v>
      </c>
      <c r="R155" s="66">
        <f t="shared" si="21"/>
        <v>0.22570194384449244</v>
      </c>
      <c r="S155" s="29">
        <v>112</v>
      </c>
      <c r="T155" s="66">
        <f t="shared" si="22"/>
        <v>0.12095032397408208</v>
      </c>
      <c r="U155" s="29">
        <v>62</v>
      </c>
      <c r="V155" s="66">
        <f t="shared" si="23"/>
        <v>6.6954643628509725E-2</v>
      </c>
      <c r="W155" s="29">
        <v>21</v>
      </c>
      <c r="X155" s="66">
        <f t="shared" si="24"/>
        <v>2.267818574514039E-2</v>
      </c>
      <c r="Y155" s="29">
        <v>7</v>
      </c>
      <c r="Z155" s="66">
        <f t="shared" si="25"/>
        <v>7.5593952483801298E-3</v>
      </c>
      <c r="AA155" s="29">
        <v>3</v>
      </c>
      <c r="AB155" s="66">
        <f t="shared" si="26"/>
        <v>3.2397408207343412E-3</v>
      </c>
      <c r="AC155" s="29">
        <v>1</v>
      </c>
      <c r="AD155" s="66">
        <f t="shared" si="27"/>
        <v>1.0799136069114472E-3</v>
      </c>
      <c r="AE155" s="30">
        <v>926</v>
      </c>
      <c r="AF155" s="79">
        <f t="shared" si="28"/>
        <v>7.1901108798956429E-3</v>
      </c>
      <c r="AG155" s="32">
        <f t="shared" si="29"/>
        <v>15</v>
      </c>
      <c r="AH155" s="33"/>
      <c r="AI155" s="33"/>
      <c r="AJ155" s="33"/>
      <c r="AK155" s="33"/>
      <c r="AL155" s="33"/>
      <c r="AM155" s="33"/>
      <c r="AN155" s="33"/>
      <c r="AO155" s="34"/>
      <c r="AP155" s="34"/>
      <c r="AQ155" s="34"/>
      <c r="AR155" s="34"/>
      <c r="AS155" s="34"/>
      <c r="AT155" s="34"/>
      <c r="AU155" s="34"/>
    </row>
    <row r="156" spans="1:47" x14ac:dyDescent="0.2">
      <c r="A156" s="25" t="s">
        <v>303</v>
      </c>
      <c r="B156" s="26" t="s">
        <v>18</v>
      </c>
      <c r="C156" s="27" t="s">
        <v>19</v>
      </c>
      <c r="D156" s="28" t="s">
        <v>304</v>
      </c>
      <c r="E156" s="28" t="str">
        <f>VLOOKUP(D156,Sheet2!A$1:B$353,2,FALSE)</f>
        <v>Rural 50</v>
      </c>
      <c r="F156" s="29">
        <v>4149</v>
      </c>
      <c r="G156" s="29">
        <v>5789</v>
      </c>
      <c r="H156" s="29">
        <v>13075</v>
      </c>
      <c r="I156" s="29">
        <v>9537</v>
      </c>
      <c r="J156" s="29">
        <v>5688</v>
      </c>
      <c r="K156" s="29">
        <v>2930</v>
      </c>
      <c r="L156" s="29">
        <v>2240</v>
      </c>
      <c r="M156" s="29">
        <v>223</v>
      </c>
      <c r="N156" s="30">
        <v>43631</v>
      </c>
      <c r="O156" s="31">
        <v>46</v>
      </c>
      <c r="P156" s="66">
        <f t="shared" si="20"/>
        <v>9.5238095238095233E-2</v>
      </c>
      <c r="Q156" s="29">
        <v>76</v>
      </c>
      <c r="R156" s="66">
        <f t="shared" si="21"/>
        <v>0.15734989648033126</v>
      </c>
      <c r="S156" s="29">
        <v>117</v>
      </c>
      <c r="T156" s="66">
        <f t="shared" si="22"/>
        <v>0.24223602484472051</v>
      </c>
      <c r="U156" s="29">
        <v>113</v>
      </c>
      <c r="V156" s="66">
        <f t="shared" si="23"/>
        <v>0.23395445134575568</v>
      </c>
      <c r="W156" s="29">
        <v>68</v>
      </c>
      <c r="X156" s="66">
        <f t="shared" si="24"/>
        <v>0.14078674948240166</v>
      </c>
      <c r="Y156" s="29">
        <v>31</v>
      </c>
      <c r="Z156" s="66">
        <f t="shared" si="25"/>
        <v>6.4182194616977231E-2</v>
      </c>
      <c r="AA156" s="29">
        <v>26</v>
      </c>
      <c r="AB156" s="66">
        <f t="shared" si="26"/>
        <v>5.3830227743271224E-2</v>
      </c>
      <c r="AC156" s="29">
        <v>6</v>
      </c>
      <c r="AD156" s="66">
        <f t="shared" si="27"/>
        <v>1.2422360248447204E-2</v>
      </c>
      <c r="AE156" s="30">
        <v>483</v>
      </c>
      <c r="AF156" s="79">
        <f t="shared" si="28"/>
        <v>1.107011070110701E-2</v>
      </c>
      <c r="AG156" s="32">
        <f t="shared" si="29"/>
        <v>9</v>
      </c>
      <c r="AH156" s="33"/>
      <c r="AI156" s="33"/>
      <c r="AJ156" s="33"/>
      <c r="AK156" s="33"/>
      <c r="AL156" s="33"/>
      <c r="AM156" s="33"/>
      <c r="AN156" s="33"/>
      <c r="AO156" s="34"/>
      <c r="AP156" s="34"/>
      <c r="AQ156" s="34"/>
      <c r="AR156" s="34"/>
      <c r="AS156" s="34"/>
      <c r="AT156" s="34"/>
      <c r="AU156" s="34"/>
    </row>
    <row r="157" spans="1:47" x14ac:dyDescent="0.2">
      <c r="A157" s="25" t="s">
        <v>305</v>
      </c>
      <c r="B157" s="26" t="s">
        <v>107</v>
      </c>
      <c r="C157" s="27" t="s">
        <v>39</v>
      </c>
      <c r="D157" s="28" t="s">
        <v>306</v>
      </c>
      <c r="E157" s="28" t="str">
        <f>VLOOKUP(D157,Sheet2!A$1:B$353,2,FALSE)</f>
        <v>Major Urban</v>
      </c>
      <c r="F157" s="29">
        <v>7311</v>
      </c>
      <c r="G157" s="29">
        <v>32940</v>
      </c>
      <c r="H157" s="29">
        <v>41875</v>
      </c>
      <c r="I157" s="29">
        <v>25367</v>
      </c>
      <c r="J157" s="29">
        <v>7155</v>
      </c>
      <c r="K157" s="29">
        <v>2742</v>
      </c>
      <c r="L157" s="29">
        <v>1296</v>
      </c>
      <c r="M157" s="29">
        <v>174</v>
      </c>
      <c r="N157" s="30">
        <v>118860</v>
      </c>
      <c r="O157" s="31">
        <v>51</v>
      </c>
      <c r="P157" s="66">
        <f t="shared" si="20"/>
        <v>8.2390953150242321E-2</v>
      </c>
      <c r="Q157" s="29">
        <v>200</v>
      </c>
      <c r="R157" s="66">
        <f t="shared" si="21"/>
        <v>0.32310177705977383</v>
      </c>
      <c r="S157" s="29">
        <v>233</v>
      </c>
      <c r="T157" s="66">
        <f t="shared" si="22"/>
        <v>0.37641357027463651</v>
      </c>
      <c r="U157" s="29">
        <v>98</v>
      </c>
      <c r="V157" s="66">
        <f t="shared" si="23"/>
        <v>0.15831987075928919</v>
      </c>
      <c r="W157" s="29">
        <v>27</v>
      </c>
      <c r="X157" s="66">
        <f t="shared" si="24"/>
        <v>4.361873990306947E-2</v>
      </c>
      <c r="Y157" s="29">
        <v>6</v>
      </c>
      <c r="Z157" s="66">
        <f t="shared" si="25"/>
        <v>9.6930533117932146E-3</v>
      </c>
      <c r="AA157" s="29">
        <v>4</v>
      </c>
      <c r="AB157" s="66">
        <f t="shared" si="26"/>
        <v>6.462035541195477E-3</v>
      </c>
      <c r="AC157" s="29">
        <v>0</v>
      </c>
      <c r="AD157" s="66">
        <f t="shared" si="27"/>
        <v>0</v>
      </c>
      <c r="AE157" s="30">
        <v>619</v>
      </c>
      <c r="AF157" s="79">
        <f t="shared" si="28"/>
        <v>5.2078075046272923E-3</v>
      </c>
      <c r="AG157" s="32">
        <f t="shared" si="29"/>
        <v>42</v>
      </c>
      <c r="AH157" s="33"/>
      <c r="AI157" s="33"/>
      <c r="AJ157" s="33"/>
      <c r="AK157" s="33"/>
      <c r="AL157" s="33"/>
      <c r="AM157" s="33"/>
      <c r="AN157" s="33"/>
      <c r="AO157" s="34"/>
      <c r="AP157" s="34"/>
      <c r="AQ157" s="34"/>
      <c r="AR157" s="34"/>
      <c r="AS157" s="34"/>
      <c r="AT157" s="34"/>
      <c r="AU157" s="34"/>
    </row>
    <row r="158" spans="1:47" x14ac:dyDescent="0.2">
      <c r="A158" s="25" t="s">
        <v>307</v>
      </c>
      <c r="B158" s="26" t="s">
        <v>18</v>
      </c>
      <c r="C158" s="27" t="s">
        <v>60</v>
      </c>
      <c r="D158" s="28" t="s">
        <v>308</v>
      </c>
      <c r="E158" s="28" t="str">
        <f>VLOOKUP(D158,Sheet2!A$1:B$353,2,FALSE)</f>
        <v>Rural 50</v>
      </c>
      <c r="F158" s="29">
        <v>5692</v>
      </c>
      <c r="G158" s="29">
        <v>10128</v>
      </c>
      <c r="H158" s="29">
        <v>10134</v>
      </c>
      <c r="I158" s="29">
        <v>6345</v>
      </c>
      <c r="J158" s="29">
        <v>4650</v>
      </c>
      <c r="K158" s="29">
        <v>3361</v>
      </c>
      <c r="L158" s="29">
        <v>2459</v>
      </c>
      <c r="M158" s="29">
        <v>388</v>
      </c>
      <c r="N158" s="30">
        <v>43157</v>
      </c>
      <c r="O158" s="31">
        <v>2</v>
      </c>
      <c r="P158" s="66">
        <f t="shared" si="20"/>
        <v>2.7027027027027029E-2</v>
      </c>
      <c r="Q158" s="29">
        <v>24</v>
      </c>
      <c r="R158" s="66">
        <f t="shared" si="21"/>
        <v>0.32432432432432434</v>
      </c>
      <c r="S158" s="29">
        <v>18</v>
      </c>
      <c r="T158" s="66">
        <f t="shared" si="22"/>
        <v>0.24324324324324326</v>
      </c>
      <c r="U158" s="29">
        <v>9</v>
      </c>
      <c r="V158" s="66">
        <f t="shared" si="23"/>
        <v>0.12162162162162163</v>
      </c>
      <c r="W158" s="29">
        <v>7</v>
      </c>
      <c r="X158" s="66">
        <f t="shared" si="24"/>
        <v>9.45945945945946E-2</v>
      </c>
      <c r="Y158" s="29">
        <v>5</v>
      </c>
      <c r="Z158" s="66">
        <f t="shared" si="25"/>
        <v>6.7567567567567571E-2</v>
      </c>
      <c r="AA158" s="29">
        <v>7</v>
      </c>
      <c r="AB158" s="66">
        <f t="shared" si="26"/>
        <v>9.45945945945946E-2</v>
      </c>
      <c r="AC158" s="29">
        <v>2</v>
      </c>
      <c r="AD158" s="66">
        <f t="shared" si="27"/>
        <v>2.7027027027027029E-2</v>
      </c>
      <c r="AE158" s="30">
        <v>74</v>
      </c>
      <c r="AF158" s="79">
        <f t="shared" si="28"/>
        <v>1.7146696943717125E-3</v>
      </c>
      <c r="AG158" s="32">
        <f t="shared" si="29"/>
        <v>47</v>
      </c>
      <c r="AH158" s="33"/>
      <c r="AI158" s="33"/>
      <c r="AJ158" s="33"/>
      <c r="AK158" s="33"/>
      <c r="AL158" s="33"/>
      <c r="AM158" s="33"/>
      <c r="AN158" s="33"/>
      <c r="AO158" s="34"/>
      <c r="AP158" s="34"/>
      <c r="AQ158" s="34"/>
      <c r="AR158" s="34"/>
      <c r="AS158" s="34"/>
      <c r="AT158" s="34"/>
      <c r="AU158" s="34"/>
    </row>
    <row r="159" spans="1:47" x14ac:dyDescent="0.2">
      <c r="A159" s="25" t="s">
        <v>309</v>
      </c>
      <c r="B159" s="26" t="s">
        <v>18</v>
      </c>
      <c r="C159" s="27" t="s">
        <v>25</v>
      </c>
      <c r="D159" s="28" t="s">
        <v>310</v>
      </c>
      <c r="E159" s="28" t="str">
        <f>VLOOKUP(D159,Sheet2!A$1:B$353,2,FALSE)</f>
        <v>Other Urban</v>
      </c>
      <c r="F159" s="29">
        <v>26242</v>
      </c>
      <c r="G159" s="29">
        <v>8486</v>
      </c>
      <c r="H159" s="29">
        <v>4674</v>
      </c>
      <c r="I159" s="29">
        <v>2431</v>
      </c>
      <c r="J159" s="29">
        <v>1191</v>
      </c>
      <c r="K159" s="29">
        <v>379</v>
      </c>
      <c r="L159" s="29">
        <v>121</v>
      </c>
      <c r="M159" s="29">
        <v>51</v>
      </c>
      <c r="N159" s="30">
        <v>43575</v>
      </c>
      <c r="O159" s="31">
        <v>86</v>
      </c>
      <c r="P159" s="66">
        <f t="shared" si="20"/>
        <v>0.48587570621468928</v>
      </c>
      <c r="Q159" s="29">
        <v>36</v>
      </c>
      <c r="R159" s="66">
        <f t="shared" si="21"/>
        <v>0.20338983050847459</v>
      </c>
      <c r="S159" s="29">
        <v>25</v>
      </c>
      <c r="T159" s="66">
        <f t="shared" si="22"/>
        <v>0.14124293785310735</v>
      </c>
      <c r="U159" s="29">
        <v>16</v>
      </c>
      <c r="V159" s="66">
        <f t="shared" si="23"/>
        <v>9.03954802259887E-2</v>
      </c>
      <c r="W159" s="29">
        <v>8</v>
      </c>
      <c r="X159" s="66">
        <f t="shared" si="24"/>
        <v>4.519774011299435E-2</v>
      </c>
      <c r="Y159" s="29">
        <v>3</v>
      </c>
      <c r="Z159" s="66">
        <f t="shared" si="25"/>
        <v>1.6949152542372881E-2</v>
      </c>
      <c r="AA159" s="29">
        <v>3</v>
      </c>
      <c r="AB159" s="66">
        <f t="shared" si="26"/>
        <v>1.6949152542372881E-2</v>
      </c>
      <c r="AC159" s="29">
        <v>0</v>
      </c>
      <c r="AD159" s="66">
        <f t="shared" si="27"/>
        <v>0</v>
      </c>
      <c r="AE159" s="30">
        <v>177</v>
      </c>
      <c r="AF159" s="79">
        <f t="shared" si="28"/>
        <v>4.0619621342512912E-3</v>
      </c>
      <c r="AG159" s="32">
        <f t="shared" si="29"/>
        <v>34</v>
      </c>
      <c r="AH159" s="33"/>
      <c r="AI159" s="33"/>
      <c r="AJ159" s="33"/>
      <c r="AK159" s="33"/>
      <c r="AL159" s="33"/>
      <c r="AM159" s="33"/>
      <c r="AN159" s="33"/>
      <c r="AO159" s="34"/>
      <c r="AP159" s="34"/>
      <c r="AQ159" s="34"/>
      <c r="AR159" s="34"/>
      <c r="AS159" s="34"/>
      <c r="AT159" s="34"/>
      <c r="AU159" s="34"/>
    </row>
    <row r="160" spans="1:47" x14ac:dyDescent="0.2">
      <c r="A160" s="25" t="s">
        <v>311</v>
      </c>
      <c r="B160" s="26" t="s">
        <v>43</v>
      </c>
      <c r="C160" s="27" t="s">
        <v>22</v>
      </c>
      <c r="D160" s="28" t="s">
        <v>312</v>
      </c>
      <c r="E160" s="28" t="str">
        <f>VLOOKUP(D160,Sheet2!A$1:B$353,2,FALSE)</f>
        <v>Major Urban</v>
      </c>
      <c r="F160" s="29">
        <v>131479</v>
      </c>
      <c r="G160" s="29">
        <v>36738</v>
      </c>
      <c r="H160" s="29">
        <v>26127</v>
      </c>
      <c r="I160" s="29">
        <v>13141</v>
      </c>
      <c r="J160" s="29">
        <v>4754</v>
      </c>
      <c r="K160" s="29">
        <v>2161</v>
      </c>
      <c r="L160" s="29">
        <v>1586</v>
      </c>
      <c r="M160" s="29">
        <v>135</v>
      </c>
      <c r="N160" s="30">
        <v>216121</v>
      </c>
      <c r="O160" s="31">
        <v>65</v>
      </c>
      <c r="P160" s="66">
        <f t="shared" si="20"/>
        <v>0.24436090225563908</v>
      </c>
      <c r="Q160" s="29">
        <v>47</v>
      </c>
      <c r="R160" s="66">
        <f t="shared" si="21"/>
        <v>0.17669172932330826</v>
      </c>
      <c r="S160" s="29">
        <v>64</v>
      </c>
      <c r="T160" s="66">
        <f t="shared" si="22"/>
        <v>0.24060150375939848</v>
      </c>
      <c r="U160" s="29">
        <v>39</v>
      </c>
      <c r="V160" s="66">
        <f t="shared" si="23"/>
        <v>0.14661654135338345</v>
      </c>
      <c r="W160" s="29">
        <v>29</v>
      </c>
      <c r="X160" s="66">
        <f t="shared" si="24"/>
        <v>0.10902255639097744</v>
      </c>
      <c r="Y160" s="29">
        <v>16</v>
      </c>
      <c r="Z160" s="66">
        <f t="shared" si="25"/>
        <v>6.0150375939849621E-2</v>
      </c>
      <c r="AA160" s="29">
        <v>4</v>
      </c>
      <c r="AB160" s="66">
        <f t="shared" si="26"/>
        <v>1.5037593984962405E-2</v>
      </c>
      <c r="AC160" s="29">
        <v>2</v>
      </c>
      <c r="AD160" s="66">
        <f t="shared" si="27"/>
        <v>7.5187969924812026E-3</v>
      </c>
      <c r="AE160" s="30">
        <v>266</v>
      </c>
      <c r="AF160" s="79">
        <f t="shared" si="28"/>
        <v>1.2307920100314176E-3</v>
      </c>
      <c r="AG160" s="32">
        <f t="shared" si="29"/>
        <v>64</v>
      </c>
      <c r="AH160" s="33"/>
      <c r="AI160" s="33"/>
      <c r="AJ160" s="33"/>
      <c r="AK160" s="33"/>
      <c r="AL160" s="33"/>
      <c r="AM160" s="33"/>
      <c r="AN160" s="33"/>
      <c r="AO160" s="34"/>
      <c r="AP160" s="34"/>
      <c r="AQ160" s="34"/>
      <c r="AR160" s="34"/>
      <c r="AS160" s="34"/>
      <c r="AT160" s="34"/>
      <c r="AU160" s="34"/>
    </row>
    <row r="161" spans="1:47" x14ac:dyDescent="0.2">
      <c r="A161" s="25" t="s">
        <v>313</v>
      </c>
      <c r="B161" s="26" t="s">
        <v>54</v>
      </c>
      <c r="C161" s="27" t="s">
        <v>10</v>
      </c>
      <c r="D161" s="28" t="s">
        <v>656</v>
      </c>
      <c r="E161" s="28" t="str">
        <f>VLOOKUP(D161,Sheet2!A$1:B$353,2,FALSE)</f>
        <v>Other Urban</v>
      </c>
      <c r="F161" s="29">
        <v>16921</v>
      </c>
      <c r="G161" s="29">
        <v>26260</v>
      </c>
      <c r="H161" s="29">
        <v>22185</v>
      </c>
      <c r="I161" s="29">
        <v>7593</v>
      </c>
      <c r="J161" s="29">
        <v>3400</v>
      </c>
      <c r="K161" s="29">
        <v>1043</v>
      </c>
      <c r="L161" s="29">
        <v>259</v>
      </c>
      <c r="M161" s="29">
        <v>29</v>
      </c>
      <c r="N161" s="30">
        <v>77690</v>
      </c>
      <c r="O161" s="31">
        <v>216</v>
      </c>
      <c r="P161" s="66">
        <f t="shared" si="20"/>
        <v>0.4227005870841487</v>
      </c>
      <c r="Q161" s="29">
        <v>169</v>
      </c>
      <c r="R161" s="66">
        <f t="shared" si="21"/>
        <v>0.33072407045009783</v>
      </c>
      <c r="S161" s="29">
        <v>86</v>
      </c>
      <c r="T161" s="66">
        <f t="shared" si="22"/>
        <v>0.16829745596868884</v>
      </c>
      <c r="U161" s="29">
        <v>23</v>
      </c>
      <c r="V161" s="66">
        <f t="shared" si="23"/>
        <v>4.5009784735812131E-2</v>
      </c>
      <c r="W161" s="29">
        <v>11</v>
      </c>
      <c r="X161" s="66">
        <f t="shared" si="24"/>
        <v>2.1526418786692758E-2</v>
      </c>
      <c r="Y161" s="29">
        <v>4</v>
      </c>
      <c r="Z161" s="66">
        <f t="shared" si="25"/>
        <v>7.8277886497064575E-3</v>
      </c>
      <c r="AA161" s="29">
        <v>1</v>
      </c>
      <c r="AB161" s="66">
        <f t="shared" si="26"/>
        <v>1.9569471624266144E-3</v>
      </c>
      <c r="AC161" s="29">
        <v>1</v>
      </c>
      <c r="AD161" s="66">
        <f t="shared" si="27"/>
        <v>1.9569471624266144E-3</v>
      </c>
      <c r="AE161" s="30">
        <v>511</v>
      </c>
      <c r="AF161" s="79">
        <f t="shared" si="28"/>
        <v>6.5774230917750032E-3</v>
      </c>
      <c r="AG161" s="32">
        <f t="shared" si="29"/>
        <v>23</v>
      </c>
      <c r="AH161" s="33"/>
      <c r="AI161" s="33"/>
      <c r="AJ161" s="33"/>
      <c r="AK161" s="33"/>
      <c r="AL161" s="33"/>
      <c r="AM161" s="33"/>
      <c r="AN161" s="33"/>
      <c r="AO161" s="34"/>
      <c r="AP161" s="34"/>
      <c r="AQ161" s="34"/>
      <c r="AR161" s="34"/>
      <c r="AS161" s="34"/>
      <c r="AT161" s="34"/>
      <c r="AU161" s="34"/>
    </row>
    <row r="162" spans="1:47" x14ac:dyDescent="0.2">
      <c r="A162" s="25" t="s">
        <v>314</v>
      </c>
      <c r="B162" s="26" t="s">
        <v>18</v>
      </c>
      <c r="C162" s="27" t="s">
        <v>19</v>
      </c>
      <c r="D162" s="28" t="s">
        <v>315</v>
      </c>
      <c r="E162" s="28" t="str">
        <f>VLOOKUP(D162,Sheet2!A$1:B$353,2,FALSE)</f>
        <v>Significant Rural</v>
      </c>
      <c r="F162" s="29">
        <v>4203</v>
      </c>
      <c r="G162" s="29">
        <v>8422</v>
      </c>
      <c r="H162" s="29">
        <v>18085</v>
      </c>
      <c r="I162" s="29">
        <v>17407</v>
      </c>
      <c r="J162" s="29">
        <v>9005</v>
      </c>
      <c r="K162" s="29">
        <v>5114</v>
      </c>
      <c r="L162" s="29">
        <v>3759</v>
      </c>
      <c r="M162" s="29">
        <v>330</v>
      </c>
      <c r="N162" s="30">
        <v>66325</v>
      </c>
      <c r="O162" s="31">
        <v>16</v>
      </c>
      <c r="P162" s="66">
        <f t="shared" si="20"/>
        <v>8.4210526315789472E-2</v>
      </c>
      <c r="Q162" s="29">
        <v>27</v>
      </c>
      <c r="R162" s="66">
        <f t="shared" si="21"/>
        <v>0.14210526315789473</v>
      </c>
      <c r="S162" s="29">
        <v>42</v>
      </c>
      <c r="T162" s="66">
        <f t="shared" si="22"/>
        <v>0.22105263157894736</v>
      </c>
      <c r="U162" s="29">
        <v>42</v>
      </c>
      <c r="V162" s="66">
        <f t="shared" si="23"/>
        <v>0.22105263157894736</v>
      </c>
      <c r="W162" s="29">
        <v>17</v>
      </c>
      <c r="X162" s="66">
        <f t="shared" si="24"/>
        <v>8.9473684210526316E-2</v>
      </c>
      <c r="Y162" s="29">
        <v>18</v>
      </c>
      <c r="Z162" s="66">
        <f t="shared" si="25"/>
        <v>9.4736842105263161E-2</v>
      </c>
      <c r="AA162" s="29">
        <v>20</v>
      </c>
      <c r="AB162" s="66">
        <f t="shared" si="26"/>
        <v>0.10526315789473684</v>
      </c>
      <c r="AC162" s="29">
        <v>8</v>
      </c>
      <c r="AD162" s="66">
        <f t="shared" si="27"/>
        <v>4.2105263157894736E-2</v>
      </c>
      <c r="AE162" s="30">
        <v>190</v>
      </c>
      <c r="AF162" s="79">
        <f t="shared" si="28"/>
        <v>2.8646814926498302E-3</v>
      </c>
      <c r="AG162" s="32">
        <f t="shared" si="29"/>
        <v>47</v>
      </c>
      <c r="AH162" s="33"/>
      <c r="AI162" s="33"/>
      <c r="AJ162" s="33"/>
      <c r="AK162" s="33"/>
      <c r="AL162" s="33"/>
      <c r="AM162" s="33"/>
      <c r="AN162" s="33"/>
      <c r="AO162" s="34"/>
      <c r="AP162" s="34"/>
      <c r="AQ162" s="34"/>
      <c r="AR162" s="34"/>
      <c r="AS162" s="34"/>
      <c r="AT162" s="34"/>
      <c r="AU162" s="34"/>
    </row>
    <row r="163" spans="1:47" x14ac:dyDescent="0.2">
      <c r="A163" s="25" t="s">
        <v>316</v>
      </c>
      <c r="B163" s="26" t="s">
        <v>18</v>
      </c>
      <c r="C163" s="27" t="s">
        <v>10</v>
      </c>
      <c r="D163" s="28" t="s">
        <v>317</v>
      </c>
      <c r="E163" s="28" t="str">
        <f>VLOOKUP(D163,Sheet2!A$1:B$353,2,FALSE)</f>
        <v>Rural 80</v>
      </c>
      <c r="F163" s="29">
        <v>2253</v>
      </c>
      <c r="G163" s="29">
        <v>3613</v>
      </c>
      <c r="H163" s="29">
        <v>7706</v>
      </c>
      <c r="I163" s="29">
        <v>5026</v>
      </c>
      <c r="J163" s="29">
        <v>4286</v>
      </c>
      <c r="K163" s="29">
        <v>2597</v>
      </c>
      <c r="L163" s="29">
        <v>1363</v>
      </c>
      <c r="M163" s="29">
        <v>154</v>
      </c>
      <c r="N163" s="30">
        <v>26998</v>
      </c>
      <c r="O163" s="31">
        <v>91</v>
      </c>
      <c r="P163" s="66">
        <f t="shared" si="20"/>
        <v>0.25852272727272729</v>
      </c>
      <c r="Q163" s="29">
        <v>74</v>
      </c>
      <c r="R163" s="66">
        <f t="shared" si="21"/>
        <v>0.21022727272727273</v>
      </c>
      <c r="S163" s="29">
        <v>73</v>
      </c>
      <c r="T163" s="66">
        <f t="shared" si="22"/>
        <v>0.20738636363636365</v>
      </c>
      <c r="U163" s="29">
        <v>44</v>
      </c>
      <c r="V163" s="66">
        <f t="shared" si="23"/>
        <v>0.125</v>
      </c>
      <c r="W163" s="29">
        <v>32</v>
      </c>
      <c r="X163" s="66">
        <f t="shared" si="24"/>
        <v>9.0909090909090912E-2</v>
      </c>
      <c r="Y163" s="29">
        <v>19</v>
      </c>
      <c r="Z163" s="66">
        <f t="shared" si="25"/>
        <v>5.3977272727272728E-2</v>
      </c>
      <c r="AA163" s="29">
        <v>14</v>
      </c>
      <c r="AB163" s="66">
        <f t="shared" si="26"/>
        <v>3.9772727272727272E-2</v>
      </c>
      <c r="AC163" s="29">
        <v>5</v>
      </c>
      <c r="AD163" s="66">
        <f t="shared" si="27"/>
        <v>1.4204545454545454E-2</v>
      </c>
      <c r="AE163" s="30">
        <v>352</v>
      </c>
      <c r="AF163" s="79">
        <f t="shared" si="28"/>
        <v>1.3038002815023335E-2</v>
      </c>
      <c r="AG163" s="32">
        <f t="shared" si="29"/>
        <v>27</v>
      </c>
      <c r="AH163" s="33"/>
      <c r="AI163" s="33"/>
      <c r="AJ163" s="33"/>
      <c r="AK163" s="33"/>
      <c r="AL163" s="33"/>
      <c r="AM163" s="33"/>
      <c r="AN163" s="33"/>
      <c r="AO163" s="34"/>
      <c r="AP163" s="34"/>
      <c r="AQ163" s="34"/>
      <c r="AR163" s="34"/>
      <c r="AS163" s="34"/>
      <c r="AT163" s="34"/>
      <c r="AU163" s="34"/>
    </row>
    <row r="164" spans="1:47" x14ac:dyDescent="0.2">
      <c r="A164" s="25" t="s">
        <v>318</v>
      </c>
      <c r="B164" s="26" t="s">
        <v>18</v>
      </c>
      <c r="C164" s="27" t="s">
        <v>60</v>
      </c>
      <c r="D164" s="28" t="s">
        <v>657</v>
      </c>
      <c r="E164" s="28" t="str">
        <f>VLOOKUP(D164,Sheet2!A$1:B$353,2,FALSE)</f>
        <v>Rural 50</v>
      </c>
      <c r="F164" s="29">
        <v>3827</v>
      </c>
      <c r="G164" s="29">
        <v>7031</v>
      </c>
      <c r="H164" s="29">
        <v>7287</v>
      </c>
      <c r="I164" s="29">
        <v>5385</v>
      </c>
      <c r="J164" s="29">
        <v>4698</v>
      </c>
      <c r="K164" s="29">
        <v>3377</v>
      </c>
      <c r="L164" s="29">
        <v>2208</v>
      </c>
      <c r="M164" s="29">
        <v>126</v>
      </c>
      <c r="N164" s="30">
        <v>33939</v>
      </c>
      <c r="O164" s="31">
        <v>112</v>
      </c>
      <c r="P164" s="66">
        <f t="shared" si="20"/>
        <v>0.28211586901763225</v>
      </c>
      <c r="Q164" s="29">
        <v>87</v>
      </c>
      <c r="R164" s="66">
        <f t="shared" si="21"/>
        <v>0.21914357682619648</v>
      </c>
      <c r="S164" s="29">
        <v>67</v>
      </c>
      <c r="T164" s="66">
        <f t="shared" si="22"/>
        <v>0.16876574307304787</v>
      </c>
      <c r="U164" s="29">
        <v>45</v>
      </c>
      <c r="V164" s="66">
        <f t="shared" si="23"/>
        <v>0.11335012594458438</v>
      </c>
      <c r="W164" s="29">
        <v>41</v>
      </c>
      <c r="X164" s="66">
        <f t="shared" si="24"/>
        <v>0.10327455919395466</v>
      </c>
      <c r="Y164" s="29">
        <v>19</v>
      </c>
      <c r="Z164" s="66">
        <f t="shared" si="25"/>
        <v>4.7858942065491183E-2</v>
      </c>
      <c r="AA164" s="29">
        <v>24</v>
      </c>
      <c r="AB164" s="66">
        <f t="shared" si="26"/>
        <v>6.0453400503778336E-2</v>
      </c>
      <c r="AC164" s="29">
        <v>2</v>
      </c>
      <c r="AD164" s="66">
        <f t="shared" si="27"/>
        <v>5.0377833753148613E-3</v>
      </c>
      <c r="AE164" s="30">
        <v>397</v>
      </c>
      <c r="AF164" s="79">
        <f t="shared" si="28"/>
        <v>1.1697457202628245E-2</v>
      </c>
      <c r="AG164" s="32">
        <f t="shared" si="29"/>
        <v>8</v>
      </c>
      <c r="AH164" s="33"/>
      <c r="AI164" s="33"/>
      <c r="AJ164" s="33"/>
      <c r="AK164" s="33"/>
      <c r="AL164" s="33"/>
      <c r="AM164" s="33"/>
      <c r="AN164" s="33"/>
      <c r="AO164" s="34"/>
      <c r="AP164" s="34"/>
      <c r="AQ164" s="34"/>
      <c r="AR164" s="34"/>
      <c r="AS164" s="34"/>
      <c r="AT164" s="34"/>
      <c r="AU164" s="34"/>
    </row>
    <row r="165" spans="1:47" x14ac:dyDescent="0.2">
      <c r="A165" s="25" t="s">
        <v>319</v>
      </c>
      <c r="B165" s="26" t="s">
        <v>43</v>
      </c>
      <c r="C165" s="27" t="s">
        <v>22</v>
      </c>
      <c r="D165" s="28" t="s">
        <v>320</v>
      </c>
      <c r="E165" s="28" t="str">
        <f>VLOOKUP(D165,Sheet2!A$1:B$353,2,FALSE)</f>
        <v>Major Urban</v>
      </c>
      <c r="F165" s="29">
        <v>130808</v>
      </c>
      <c r="G165" s="29">
        <v>36333</v>
      </c>
      <c r="H165" s="29">
        <v>30415</v>
      </c>
      <c r="I165" s="29">
        <v>14469</v>
      </c>
      <c r="J165" s="29">
        <v>5282</v>
      </c>
      <c r="K165" s="29">
        <v>1968</v>
      </c>
      <c r="L165" s="29">
        <v>771</v>
      </c>
      <c r="M165" s="29">
        <v>104</v>
      </c>
      <c r="N165" s="30">
        <v>220150</v>
      </c>
      <c r="O165" s="31">
        <v>153</v>
      </c>
      <c r="P165" s="66">
        <f t="shared" si="20"/>
        <v>0.71162790697674416</v>
      </c>
      <c r="Q165" s="29">
        <v>41</v>
      </c>
      <c r="R165" s="66">
        <f t="shared" si="21"/>
        <v>0.19069767441860466</v>
      </c>
      <c r="S165" s="29">
        <v>11</v>
      </c>
      <c r="T165" s="66">
        <f t="shared" si="22"/>
        <v>5.1162790697674418E-2</v>
      </c>
      <c r="U165" s="29">
        <v>6</v>
      </c>
      <c r="V165" s="66">
        <f t="shared" si="23"/>
        <v>2.7906976744186046E-2</v>
      </c>
      <c r="W165" s="29">
        <v>3</v>
      </c>
      <c r="X165" s="66">
        <f t="shared" si="24"/>
        <v>1.3953488372093023E-2</v>
      </c>
      <c r="Y165" s="29">
        <v>0</v>
      </c>
      <c r="Z165" s="66">
        <f t="shared" si="25"/>
        <v>0</v>
      </c>
      <c r="AA165" s="29">
        <v>1</v>
      </c>
      <c r="AB165" s="66">
        <f t="shared" si="26"/>
        <v>4.6511627906976744E-3</v>
      </c>
      <c r="AC165" s="29">
        <v>0</v>
      </c>
      <c r="AD165" s="66">
        <f t="shared" si="27"/>
        <v>0</v>
      </c>
      <c r="AE165" s="30">
        <v>215</v>
      </c>
      <c r="AF165" s="79">
        <f t="shared" si="28"/>
        <v>9.7660685895980008E-4</v>
      </c>
      <c r="AG165" s="32">
        <f t="shared" si="29"/>
        <v>65</v>
      </c>
      <c r="AH165" s="33"/>
      <c r="AI165" s="33"/>
      <c r="AJ165" s="33"/>
      <c r="AK165" s="33"/>
      <c r="AL165" s="33"/>
      <c r="AM165" s="33"/>
      <c r="AN165" s="33"/>
      <c r="AO165" s="34"/>
      <c r="AP165" s="34"/>
      <c r="AQ165" s="34"/>
      <c r="AR165" s="34"/>
      <c r="AS165" s="34"/>
      <c r="AT165" s="34"/>
      <c r="AU165" s="34"/>
    </row>
    <row r="166" spans="1:47" x14ac:dyDescent="0.2">
      <c r="A166" s="25" t="s">
        <v>321</v>
      </c>
      <c r="B166" s="26" t="s">
        <v>18</v>
      </c>
      <c r="C166" s="27" t="s">
        <v>25</v>
      </c>
      <c r="D166" s="28" t="s">
        <v>322</v>
      </c>
      <c r="E166" s="28" t="str">
        <f>VLOOKUP(D166,Sheet2!A$1:B$353,2,FALSE)</f>
        <v>Other Urban</v>
      </c>
      <c r="F166" s="29">
        <v>26450</v>
      </c>
      <c r="G166" s="29">
        <v>9327</v>
      </c>
      <c r="H166" s="29">
        <v>6338</v>
      </c>
      <c r="I166" s="29">
        <v>3544</v>
      </c>
      <c r="J166" s="29">
        <v>1364</v>
      </c>
      <c r="K166" s="29">
        <v>357</v>
      </c>
      <c r="L166" s="29">
        <v>178</v>
      </c>
      <c r="M166" s="29">
        <v>19</v>
      </c>
      <c r="N166" s="30">
        <v>47577</v>
      </c>
      <c r="O166" s="31">
        <v>21</v>
      </c>
      <c r="P166" s="66">
        <f t="shared" si="20"/>
        <v>0.328125</v>
      </c>
      <c r="Q166" s="29">
        <v>16</v>
      </c>
      <c r="R166" s="66">
        <f t="shared" si="21"/>
        <v>0.25</v>
      </c>
      <c r="S166" s="29">
        <v>10</v>
      </c>
      <c r="T166" s="66">
        <f t="shared" si="22"/>
        <v>0.15625</v>
      </c>
      <c r="U166" s="29">
        <v>8</v>
      </c>
      <c r="V166" s="66">
        <f t="shared" si="23"/>
        <v>0.125</v>
      </c>
      <c r="W166" s="29">
        <v>6</v>
      </c>
      <c r="X166" s="66">
        <f t="shared" si="24"/>
        <v>9.375E-2</v>
      </c>
      <c r="Y166" s="29">
        <v>2</v>
      </c>
      <c r="Z166" s="66">
        <f t="shared" si="25"/>
        <v>3.125E-2</v>
      </c>
      <c r="AA166" s="29">
        <v>1</v>
      </c>
      <c r="AB166" s="66">
        <f t="shared" si="26"/>
        <v>1.5625E-2</v>
      </c>
      <c r="AC166" s="29">
        <v>0</v>
      </c>
      <c r="AD166" s="66">
        <f t="shared" si="27"/>
        <v>0</v>
      </c>
      <c r="AE166" s="30">
        <v>64</v>
      </c>
      <c r="AF166" s="79">
        <f t="shared" si="28"/>
        <v>1.3451878008281313E-3</v>
      </c>
      <c r="AG166" s="32">
        <f t="shared" si="29"/>
        <v>49</v>
      </c>
      <c r="AH166" s="33"/>
      <c r="AI166" s="33"/>
      <c r="AJ166" s="33"/>
      <c r="AK166" s="33"/>
      <c r="AL166" s="33"/>
      <c r="AM166" s="33"/>
      <c r="AN166" s="33"/>
      <c r="AO166" s="34"/>
      <c r="AP166" s="34"/>
      <c r="AQ166" s="34"/>
      <c r="AR166" s="34"/>
      <c r="AS166" s="34"/>
      <c r="AT166" s="34"/>
      <c r="AU166" s="34"/>
    </row>
    <row r="167" spans="1:47" x14ac:dyDescent="0.2">
      <c r="A167" s="25" t="s">
        <v>323</v>
      </c>
      <c r="B167" s="26" t="s">
        <v>54</v>
      </c>
      <c r="C167" s="27" t="s">
        <v>19</v>
      </c>
      <c r="D167" s="28" t="s">
        <v>658</v>
      </c>
      <c r="E167" s="28" t="str">
        <f>VLOOKUP(D167,Sheet2!A$1:B$353,2,FALSE)</f>
        <v>Other Urban</v>
      </c>
      <c r="F167" s="29">
        <v>11157</v>
      </c>
      <c r="G167" s="29">
        <v>37659</v>
      </c>
      <c r="H167" s="29">
        <v>32832</v>
      </c>
      <c r="I167" s="29">
        <v>16766</v>
      </c>
      <c r="J167" s="29">
        <v>8244</v>
      </c>
      <c r="K167" s="29">
        <v>3461</v>
      </c>
      <c r="L167" s="29">
        <v>1293</v>
      </c>
      <c r="M167" s="29">
        <v>65</v>
      </c>
      <c r="N167" s="30">
        <v>111477</v>
      </c>
      <c r="O167" s="31">
        <v>138</v>
      </c>
      <c r="P167" s="66">
        <f t="shared" si="20"/>
        <v>0.33576642335766421</v>
      </c>
      <c r="Q167" s="29">
        <v>106</v>
      </c>
      <c r="R167" s="66">
        <f t="shared" si="21"/>
        <v>0.25790754257907544</v>
      </c>
      <c r="S167" s="29">
        <v>84</v>
      </c>
      <c r="T167" s="66">
        <f t="shared" si="22"/>
        <v>0.20437956204379562</v>
      </c>
      <c r="U167" s="29">
        <v>41</v>
      </c>
      <c r="V167" s="66">
        <f t="shared" si="23"/>
        <v>9.9756690997566913E-2</v>
      </c>
      <c r="W167" s="29">
        <v>30</v>
      </c>
      <c r="X167" s="66">
        <f t="shared" si="24"/>
        <v>7.2992700729927001E-2</v>
      </c>
      <c r="Y167" s="29">
        <v>10</v>
      </c>
      <c r="Z167" s="66">
        <f t="shared" si="25"/>
        <v>2.4330900243309004E-2</v>
      </c>
      <c r="AA167" s="29">
        <v>1</v>
      </c>
      <c r="AB167" s="66">
        <f t="shared" si="26"/>
        <v>2.4330900243309003E-3</v>
      </c>
      <c r="AC167" s="29">
        <v>1</v>
      </c>
      <c r="AD167" s="66">
        <f t="shared" si="27"/>
        <v>2.4330900243309003E-3</v>
      </c>
      <c r="AE167" s="30">
        <v>411</v>
      </c>
      <c r="AF167" s="79">
        <f t="shared" si="28"/>
        <v>3.6868591727441534E-3</v>
      </c>
      <c r="AG167" s="32">
        <f t="shared" si="29"/>
        <v>37</v>
      </c>
      <c r="AH167" s="33"/>
      <c r="AI167" s="33"/>
      <c r="AJ167" s="33"/>
      <c r="AK167" s="33"/>
      <c r="AL167" s="33"/>
      <c r="AM167" s="33"/>
      <c r="AN167" s="33"/>
      <c r="AO167" s="34"/>
      <c r="AP167" s="34"/>
      <c r="AQ167" s="34"/>
      <c r="AR167" s="34"/>
      <c r="AS167" s="34"/>
      <c r="AT167" s="34"/>
      <c r="AU167" s="34"/>
    </row>
    <row r="168" spans="1:47" x14ac:dyDescent="0.2">
      <c r="A168" s="25" t="s">
        <v>324</v>
      </c>
      <c r="B168" s="26" t="s">
        <v>18</v>
      </c>
      <c r="C168" s="27" t="s">
        <v>25</v>
      </c>
      <c r="D168" s="28" t="s">
        <v>325</v>
      </c>
      <c r="E168" s="28" t="str">
        <f>VLOOKUP(D168,Sheet2!A$1:B$353,2,FALSE)</f>
        <v>Rural 80</v>
      </c>
      <c r="F168" s="29">
        <v>3485</v>
      </c>
      <c r="G168" s="29">
        <v>6950</v>
      </c>
      <c r="H168" s="29">
        <v>3732</v>
      </c>
      <c r="I168" s="29">
        <v>3411</v>
      </c>
      <c r="J168" s="29">
        <v>2304</v>
      </c>
      <c r="K168" s="29">
        <v>1350</v>
      </c>
      <c r="L168" s="29">
        <v>919</v>
      </c>
      <c r="M168" s="29">
        <v>91</v>
      </c>
      <c r="N168" s="30">
        <v>22242</v>
      </c>
      <c r="O168" s="31">
        <v>6</v>
      </c>
      <c r="P168" s="66">
        <f t="shared" si="20"/>
        <v>9.375E-2</v>
      </c>
      <c r="Q168" s="29">
        <v>20</v>
      </c>
      <c r="R168" s="66">
        <f t="shared" si="21"/>
        <v>0.3125</v>
      </c>
      <c r="S168" s="29">
        <v>12</v>
      </c>
      <c r="T168" s="66">
        <f t="shared" si="22"/>
        <v>0.1875</v>
      </c>
      <c r="U168" s="29">
        <v>9</v>
      </c>
      <c r="V168" s="66">
        <f t="shared" si="23"/>
        <v>0.140625</v>
      </c>
      <c r="W168" s="29">
        <v>4</v>
      </c>
      <c r="X168" s="66">
        <f t="shared" si="24"/>
        <v>6.25E-2</v>
      </c>
      <c r="Y168" s="29">
        <v>5</v>
      </c>
      <c r="Z168" s="66">
        <f t="shared" si="25"/>
        <v>7.8125E-2</v>
      </c>
      <c r="AA168" s="29">
        <v>4</v>
      </c>
      <c r="AB168" s="66">
        <f t="shared" si="26"/>
        <v>6.25E-2</v>
      </c>
      <c r="AC168" s="29">
        <v>4</v>
      </c>
      <c r="AD168" s="66">
        <f t="shared" si="27"/>
        <v>6.25E-2</v>
      </c>
      <c r="AE168" s="30">
        <v>64</v>
      </c>
      <c r="AF168" s="79">
        <f t="shared" si="28"/>
        <v>2.8774390792194945E-3</v>
      </c>
      <c r="AG168" s="32">
        <f t="shared" si="29"/>
        <v>54</v>
      </c>
      <c r="AH168" s="33"/>
      <c r="AI168" s="33"/>
      <c r="AJ168" s="33"/>
      <c r="AK168" s="33"/>
      <c r="AL168" s="33"/>
      <c r="AM168" s="33"/>
      <c r="AN168" s="33"/>
      <c r="AO168" s="34"/>
      <c r="AP168" s="34"/>
      <c r="AQ168" s="34"/>
      <c r="AR168" s="34"/>
      <c r="AS168" s="34"/>
      <c r="AT168" s="34"/>
      <c r="AU168" s="34"/>
    </row>
    <row r="169" spans="1:47" x14ac:dyDescent="0.2">
      <c r="A169" s="25" t="s">
        <v>326</v>
      </c>
      <c r="B169" s="26" t="s">
        <v>18</v>
      </c>
      <c r="C169" s="27" t="s">
        <v>55</v>
      </c>
      <c r="D169" s="28" t="s">
        <v>327</v>
      </c>
      <c r="E169" s="28" t="str">
        <f>VLOOKUP(D169,Sheet2!A$1:B$353,2,FALSE)</f>
        <v>Rural 80</v>
      </c>
      <c r="F169" s="29">
        <v>6841</v>
      </c>
      <c r="G169" s="29">
        <v>12916</v>
      </c>
      <c r="H169" s="29">
        <v>11943</v>
      </c>
      <c r="I169" s="29">
        <v>7212</v>
      </c>
      <c r="J169" s="29">
        <v>5440</v>
      </c>
      <c r="K169" s="29">
        <v>3012</v>
      </c>
      <c r="L169" s="29">
        <v>1708</v>
      </c>
      <c r="M169" s="29">
        <v>125</v>
      </c>
      <c r="N169" s="30">
        <v>49197</v>
      </c>
      <c r="O169" s="31">
        <v>82</v>
      </c>
      <c r="P169" s="66">
        <f t="shared" si="20"/>
        <v>0.16432865731462926</v>
      </c>
      <c r="Q169" s="29">
        <v>105</v>
      </c>
      <c r="R169" s="66">
        <f t="shared" si="21"/>
        <v>0.21042084168336672</v>
      </c>
      <c r="S169" s="29">
        <v>102</v>
      </c>
      <c r="T169" s="66">
        <f t="shared" si="22"/>
        <v>0.20440881763527055</v>
      </c>
      <c r="U169" s="29">
        <v>71</v>
      </c>
      <c r="V169" s="66">
        <f t="shared" si="23"/>
        <v>0.14228456913827656</v>
      </c>
      <c r="W169" s="29">
        <v>61</v>
      </c>
      <c r="X169" s="66">
        <f t="shared" si="24"/>
        <v>0.12224448897795591</v>
      </c>
      <c r="Y169" s="29">
        <v>35</v>
      </c>
      <c r="Z169" s="66">
        <f t="shared" si="25"/>
        <v>7.0140280561122245E-2</v>
      </c>
      <c r="AA169" s="29">
        <v>33</v>
      </c>
      <c r="AB169" s="66">
        <f t="shared" si="26"/>
        <v>6.6132264529058113E-2</v>
      </c>
      <c r="AC169" s="29">
        <v>10</v>
      </c>
      <c r="AD169" s="66">
        <f t="shared" si="27"/>
        <v>2.004008016032064E-2</v>
      </c>
      <c r="AE169" s="30">
        <v>499</v>
      </c>
      <c r="AF169" s="79">
        <f t="shared" si="28"/>
        <v>1.0142894891964958E-2</v>
      </c>
      <c r="AG169" s="32">
        <f t="shared" si="29"/>
        <v>30</v>
      </c>
      <c r="AH169" s="33"/>
      <c r="AI169" s="33"/>
      <c r="AJ169" s="33"/>
      <c r="AK169" s="33"/>
      <c r="AL169" s="33"/>
      <c r="AM169" s="33"/>
      <c r="AN169" s="33"/>
      <c r="AO169" s="34"/>
      <c r="AP169" s="34"/>
      <c r="AQ169" s="34"/>
      <c r="AR169" s="34"/>
      <c r="AS169" s="34"/>
      <c r="AT169" s="34"/>
      <c r="AU169" s="34"/>
    </row>
    <row r="170" spans="1:47" x14ac:dyDescent="0.2">
      <c r="A170" s="25" t="s">
        <v>328</v>
      </c>
      <c r="B170" s="26" t="s">
        <v>38</v>
      </c>
      <c r="C170" s="27" t="s">
        <v>39</v>
      </c>
      <c r="D170" s="28" t="s">
        <v>329</v>
      </c>
      <c r="E170" s="28" t="str">
        <f>VLOOKUP(D170,Sheet2!A$1:B$353,2,FALSE)</f>
        <v>Major Urban</v>
      </c>
      <c r="F170" s="29">
        <v>1019</v>
      </c>
      <c r="G170" s="29">
        <v>8111</v>
      </c>
      <c r="H170" s="29">
        <v>21727</v>
      </c>
      <c r="I170" s="29">
        <v>27412</v>
      </c>
      <c r="J170" s="29">
        <v>12903</v>
      </c>
      <c r="K170" s="29">
        <v>5112</v>
      </c>
      <c r="L170" s="29">
        <v>3924</v>
      </c>
      <c r="M170" s="29">
        <v>1591</v>
      </c>
      <c r="N170" s="30">
        <v>81799</v>
      </c>
      <c r="O170" s="31">
        <v>18</v>
      </c>
      <c r="P170" s="66">
        <f t="shared" si="20"/>
        <v>1.6901408450704224E-2</v>
      </c>
      <c r="Q170" s="29">
        <v>138</v>
      </c>
      <c r="R170" s="66">
        <f t="shared" si="21"/>
        <v>0.12957746478873239</v>
      </c>
      <c r="S170" s="29">
        <v>306</v>
      </c>
      <c r="T170" s="66">
        <f t="shared" si="22"/>
        <v>0.28732394366197184</v>
      </c>
      <c r="U170" s="29">
        <v>294</v>
      </c>
      <c r="V170" s="66">
        <f t="shared" si="23"/>
        <v>0.27605633802816903</v>
      </c>
      <c r="W170" s="29">
        <v>159</v>
      </c>
      <c r="X170" s="66">
        <f t="shared" si="24"/>
        <v>0.14929577464788732</v>
      </c>
      <c r="Y170" s="29">
        <v>70</v>
      </c>
      <c r="Z170" s="66">
        <f t="shared" si="25"/>
        <v>6.5727699530516437E-2</v>
      </c>
      <c r="AA170" s="29">
        <v>68</v>
      </c>
      <c r="AB170" s="66">
        <f t="shared" si="26"/>
        <v>6.3849765258215965E-2</v>
      </c>
      <c r="AC170" s="29">
        <v>12</v>
      </c>
      <c r="AD170" s="66">
        <f t="shared" si="27"/>
        <v>1.1267605633802818E-2</v>
      </c>
      <c r="AE170" s="30">
        <v>1065</v>
      </c>
      <c r="AF170" s="79">
        <f t="shared" si="28"/>
        <v>1.3019719067470263E-2</v>
      </c>
      <c r="AG170" s="32">
        <f t="shared" si="29"/>
        <v>12</v>
      </c>
      <c r="AH170" s="33"/>
      <c r="AI170" s="33"/>
      <c r="AJ170" s="33"/>
      <c r="AK170" s="33"/>
      <c r="AL170" s="33"/>
      <c r="AM170" s="33"/>
      <c r="AN170" s="33"/>
      <c r="AO170" s="34"/>
      <c r="AP170" s="34"/>
      <c r="AQ170" s="34"/>
      <c r="AR170" s="34"/>
      <c r="AS170" s="34"/>
      <c r="AT170" s="34"/>
      <c r="AU170" s="34"/>
    </row>
    <row r="171" spans="1:47" x14ac:dyDescent="0.2">
      <c r="A171" s="25" t="s">
        <v>330</v>
      </c>
      <c r="B171" s="26" t="s">
        <v>18</v>
      </c>
      <c r="C171" s="27" t="s">
        <v>55</v>
      </c>
      <c r="D171" s="28" t="s">
        <v>331</v>
      </c>
      <c r="E171" s="28" t="str">
        <f>VLOOKUP(D171,Sheet2!A$1:B$353,2,FALSE)</f>
        <v>Rural 80</v>
      </c>
      <c r="F171" s="29">
        <v>5854</v>
      </c>
      <c r="G171" s="29">
        <v>8530</v>
      </c>
      <c r="H171" s="29">
        <v>6282</v>
      </c>
      <c r="I171" s="29">
        <v>5933</v>
      </c>
      <c r="J171" s="29">
        <v>4293</v>
      </c>
      <c r="K171" s="29">
        <v>2257</v>
      </c>
      <c r="L171" s="29">
        <v>945</v>
      </c>
      <c r="M171" s="29">
        <v>58</v>
      </c>
      <c r="N171" s="30">
        <v>34152</v>
      </c>
      <c r="O171" s="31">
        <v>23</v>
      </c>
      <c r="P171" s="66">
        <f t="shared" si="20"/>
        <v>8.646616541353383E-2</v>
      </c>
      <c r="Q171" s="29">
        <v>68</v>
      </c>
      <c r="R171" s="66">
        <f t="shared" si="21"/>
        <v>0.25563909774436089</v>
      </c>
      <c r="S171" s="29">
        <v>54</v>
      </c>
      <c r="T171" s="66">
        <f t="shared" si="22"/>
        <v>0.20300751879699247</v>
      </c>
      <c r="U171" s="29">
        <v>24</v>
      </c>
      <c r="V171" s="66">
        <f t="shared" si="23"/>
        <v>9.0225563909774431E-2</v>
      </c>
      <c r="W171" s="29">
        <v>42</v>
      </c>
      <c r="X171" s="66">
        <f t="shared" si="24"/>
        <v>0.15789473684210525</v>
      </c>
      <c r="Y171" s="29">
        <v>34</v>
      </c>
      <c r="Z171" s="66">
        <f t="shared" si="25"/>
        <v>0.12781954887218044</v>
      </c>
      <c r="AA171" s="29">
        <v>16</v>
      </c>
      <c r="AB171" s="66">
        <f t="shared" si="26"/>
        <v>6.0150375939849621E-2</v>
      </c>
      <c r="AC171" s="29">
        <v>5</v>
      </c>
      <c r="AD171" s="66">
        <f t="shared" si="27"/>
        <v>1.8796992481203006E-2</v>
      </c>
      <c r="AE171" s="30">
        <v>266</v>
      </c>
      <c r="AF171" s="79">
        <f t="shared" si="28"/>
        <v>7.7887092996017804E-3</v>
      </c>
      <c r="AG171" s="32">
        <f t="shared" si="29"/>
        <v>38</v>
      </c>
      <c r="AH171" s="33"/>
      <c r="AI171" s="33"/>
      <c r="AJ171" s="33"/>
      <c r="AK171" s="33"/>
      <c r="AL171" s="33"/>
      <c r="AM171" s="33"/>
      <c r="AN171" s="33"/>
      <c r="AO171" s="34"/>
      <c r="AP171" s="34"/>
      <c r="AQ171" s="34"/>
      <c r="AR171" s="34"/>
      <c r="AS171" s="34"/>
      <c r="AT171" s="34"/>
      <c r="AU171" s="34"/>
    </row>
    <row r="172" spans="1:47" x14ac:dyDescent="0.2">
      <c r="A172" s="25" t="s">
        <v>332</v>
      </c>
      <c r="B172" s="26" t="s">
        <v>18</v>
      </c>
      <c r="C172" s="27" t="s">
        <v>10</v>
      </c>
      <c r="D172" s="28" t="s">
        <v>333</v>
      </c>
      <c r="E172" s="28" t="str">
        <f>VLOOKUP(D172,Sheet2!A$1:B$353,2,FALSE)</f>
        <v>Rural 80</v>
      </c>
      <c r="F172" s="29">
        <v>5224</v>
      </c>
      <c r="G172" s="29">
        <v>11477</v>
      </c>
      <c r="H172" s="29">
        <v>9200</v>
      </c>
      <c r="I172" s="29">
        <v>6778</v>
      </c>
      <c r="J172" s="29">
        <v>5035</v>
      </c>
      <c r="K172" s="29">
        <v>2701</v>
      </c>
      <c r="L172" s="29">
        <v>1554</v>
      </c>
      <c r="M172" s="29">
        <v>106</v>
      </c>
      <c r="N172" s="30">
        <v>42075</v>
      </c>
      <c r="O172" s="31">
        <v>49</v>
      </c>
      <c r="P172" s="66">
        <f t="shared" si="20"/>
        <v>0.11694510739856802</v>
      </c>
      <c r="Q172" s="29">
        <v>84</v>
      </c>
      <c r="R172" s="66">
        <f t="shared" si="21"/>
        <v>0.20047732696897375</v>
      </c>
      <c r="S172" s="29">
        <v>80</v>
      </c>
      <c r="T172" s="66">
        <f t="shared" si="22"/>
        <v>0.1909307875894988</v>
      </c>
      <c r="U172" s="29">
        <v>62</v>
      </c>
      <c r="V172" s="66">
        <f t="shared" si="23"/>
        <v>0.14797136038186157</v>
      </c>
      <c r="W172" s="29">
        <v>60</v>
      </c>
      <c r="X172" s="66">
        <f t="shared" si="24"/>
        <v>0.14319809069212411</v>
      </c>
      <c r="Y172" s="29">
        <v>36</v>
      </c>
      <c r="Z172" s="66">
        <f t="shared" si="25"/>
        <v>8.5918854415274457E-2</v>
      </c>
      <c r="AA172" s="29">
        <v>37</v>
      </c>
      <c r="AB172" s="66">
        <f t="shared" si="26"/>
        <v>8.83054892601432E-2</v>
      </c>
      <c r="AC172" s="29">
        <v>11</v>
      </c>
      <c r="AD172" s="66">
        <f t="shared" si="27"/>
        <v>2.6252983293556086E-2</v>
      </c>
      <c r="AE172" s="30">
        <v>419</v>
      </c>
      <c r="AF172" s="79">
        <f t="shared" si="28"/>
        <v>9.9584076054664294E-3</v>
      </c>
      <c r="AG172" s="32">
        <f t="shared" si="29"/>
        <v>32</v>
      </c>
      <c r="AH172" s="33"/>
      <c r="AI172" s="33"/>
      <c r="AJ172" s="33"/>
      <c r="AK172" s="33"/>
      <c r="AL172" s="33"/>
      <c r="AM172" s="33"/>
      <c r="AN172" s="33"/>
      <c r="AO172" s="34"/>
      <c r="AP172" s="34"/>
      <c r="AQ172" s="34"/>
      <c r="AR172" s="34"/>
      <c r="AS172" s="34"/>
      <c r="AT172" s="34"/>
      <c r="AU172" s="34"/>
    </row>
    <row r="173" spans="1:47" x14ac:dyDescent="0.2">
      <c r="A173" s="25" t="s">
        <v>334</v>
      </c>
      <c r="B173" s="26" t="s">
        <v>18</v>
      </c>
      <c r="C173" s="27" t="s">
        <v>19</v>
      </c>
      <c r="D173" s="28" t="s">
        <v>335</v>
      </c>
      <c r="E173" s="28" t="str">
        <f>VLOOKUP(D173,Sheet2!A$1:B$353,2,FALSE)</f>
        <v>Rural 80</v>
      </c>
      <c r="F173" s="29">
        <v>1952</v>
      </c>
      <c r="G173" s="29">
        <v>5977</v>
      </c>
      <c r="H173" s="29">
        <v>12628</v>
      </c>
      <c r="I173" s="29">
        <v>15990</v>
      </c>
      <c r="J173" s="29">
        <v>10369</v>
      </c>
      <c r="K173" s="29">
        <v>7647</v>
      </c>
      <c r="L173" s="29">
        <v>4058</v>
      </c>
      <c r="M173" s="29">
        <v>350</v>
      </c>
      <c r="N173" s="30">
        <v>58971</v>
      </c>
      <c r="O173" s="31">
        <v>42</v>
      </c>
      <c r="P173" s="66">
        <f t="shared" si="20"/>
        <v>0.12804878048780488</v>
      </c>
      <c r="Q173" s="29">
        <v>44</v>
      </c>
      <c r="R173" s="66">
        <f t="shared" si="21"/>
        <v>0.13414634146341464</v>
      </c>
      <c r="S173" s="29">
        <v>65</v>
      </c>
      <c r="T173" s="66">
        <f t="shared" si="22"/>
        <v>0.19817073170731708</v>
      </c>
      <c r="U173" s="29">
        <v>56</v>
      </c>
      <c r="V173" s="66">
        <f t="shared" si="23"/>
        <v>0.17073170731707318</v>
      </c>
      <c r="W173" s="29">
        <v>54</v>
      </c>
      <c r="X173" s="66">
        <f t="shared" si="24"/>
        <v>0.16463414634146342</v>
      </c>
      <c r="Y173" s="29">
        <v>28</v>
      </c>
      <c r="Z173" s="66">
        <f t="shared" si="25"/>
        <v>8.5365853658536592E-2</v>
      </c>
      <c r="AA173" s="29">
        <v>29</v>
      </c>
      <c r="AB173" s="66">
        <f t="shared" si="26"/>
        <v>8.8414634146341459E-2</v>
      </c>
      <c r="AC173" s="29">
        <v>10</v>
      </c>
      <c r="AD173" s="66">
        <f t="shared" si="27"/>
        <v>3.048780487804878E-2</v>
      </c>
      <c r="AE173" s="30">
        <v>328</v>
      </c>
      <c r="AF173" s="79">
        <f t="shared" si="28"/>
        <v>5.5620559257940341E-3</v>
      </c>
      <c r="AG173" s="32">
        <f t="shared" si="29"/>
        <v>45</v>
      </c>
      <c r="AH173" s="33"/>
      <c r="AI173" s="33"/>
      <c r="AJ173" s="33"/>
      <c r="AK173" s="33"/>
      <c r="AL173" s="33"/>
      <c r="AM173" s="33"/>
      <c r="AN173" s="33"/>
      <c r="AO173" s="34"/>
      <c r="AP173" s="34"/>
      <c r="AQ173" s="34"/>
      <c r="AR173" s="34"/>
      <c r="AS173" s="34"/>
      <c r="AT173" s="34"/>
      <c r="AU173" s="34"/>
    </row>
    <row r="174" spans="1:47" x14ac:dyDescent="0.2">
      <c r="A174" s="25" t="s">
        <v>336</v>
      </c>
      <c r="B174" s="26" t="s">
        <v>54</v>
      </c>
      <c r="C174" s="27" t="s">
        <v>160</v>
      </c>
      <c r="D174" s="28" t="s">
        <v>659</v>
      </c>
      <c r="E174" s="28" t="str">
        <f>VLOOKUP(D174,Sheet2!A$1:B$353,2,FALSE)</f>
        <v>Large Urban</v>
      </c>
      <c r="F174" s="29">
        <v>32978</v>
      </c>
      <c r="G174" s="29">
        <v>9896</v>
      </c>
      <c r="H174" s="29">
        <v>10418</v>
      </c>
      <c r="I174" s="29">
        <v>4706</v>
      </c>
      <c r="J174" s="29">
        <v>1849</v>
      </c>
      <c r="K174" s="29">
        <v>636</v>
      </c>
      <c r="L174" s="29">
        <v>438</v>
      </c>
      <c r="M174" s="29">
        <v>53</v>
      </c>
      <c r="N174" s="30">
        <v>60974</v>
      </c>
      <c r="O174" s="31">
        <v>9</v>
      </c>
      <c r="P174" s="66">
        <f t="shared" si="20"/>
        <v>0.39130434782608697</v>
      </c>
      <c r="Q174" s="29">
        <v>4</v>
      </c>
      <c r="R174" s="66">
        <f t="shared" si="21"/>
        <v>0.17391304347826086</v>
      </c>
      <c r="S174" s="29">
        <v>8</v>
      </c>
      <c r="T174" s="66">
        <f t="shared" si="22"/>
        <v>0.34782608695652173</v>
      </c>
      <c r="U174" s="29">
        <v>0</v>
      </c>
      <c r="V174" s="66">
        <f t="shared" si="23"/>
        <v>0</v>
      </c>
      <c r="W174" s="29">
        <v>1</v>
      </c>
      <c r="X174" s="66">
        <f t="shared" si="24"/>
        <v>4.3478260869565216E-2</v>
      </c>
      <c r="Y174" s="29">
        <v>0</v>
      </c>
      <c r="Z174" s="66">
        <f t="shared" si="25"/>
        <v>0</v>
      </c>
      <c r="AA174" s="29">
        <v>1</v>
      </c>
      <c r="AB174" s="66">
        <f t="shared" si="26"/>
        <v>4.3478260869565216E-2</v>
      </c>
      <c r="AC174" s="29">
        <v>0</v>
      </c>
      <c r="AD174" s="66">
        <f t="shared" si="27"/>
        <v>0</v>
      </c>
      <c r="AE174" s="30">
        <v>23</v>
      </c>
      <c r="AF174" s="79">
        <f t="shared" si="28"/>
        <v>3.7720995834290025E-4</v>
      </c>
      <c r="AG174" s="32">
        <f t="shared" si="29"/>
        <v>39</v>
      </c>
      <c r="AH174" s="33"/>
      <c r="AI174" s="33"/>
      <c r="AJ174" s="33"/>
      <c r="AK174" s="33"/>
      <c r="AL174" s="33"/>
      <c r="AM174" s="33"/>
      <c r="AN174" s="33"/>
      <c r="AO174" s="34"/>
      <c r="AP174" s="34"/>
      <c r="AQ174" s="34"/>
      <c r="AR174" s="34"/>
      <c r="AS174" s="34"/>
      <c r="AT174" s="34"/>
      <c r="AU174" s="34"/>
    </row>
    <row r="175" spans="1:47" x14ac:dyDescent="0.2">
      <c r="A175" s="25" t="s">
        <v>337</v>
      </c>
      <c r="B175" s="26" t="s">
        <v>54</v>
      </c>
      <c r="C175" s="27" t="s">
        <v>19</v>
      </c>
      <c r="D175" s="28" t="s">
        <v>660</v>
      </c>
      <c r="E175" s="28" t="str">
        <f>VLOOKUP(D175,Sheet2!A$1:B$353,2,FALSE)</f>
        <v>Other Urban</v>
      </c>
      <c r="F175" s="29">
        <v>16052</v>
      </c>
      <c r="G175" s="29">
        <v>29511</v>
      </c>
      <c r="H175" s="29">
        <v>27482</v>
      </c>
      <c r="I175" s="29">
        <v>12640</v>
      </c>
      <c r="J175" s="29">
        <v>10312</v>
      </c>
      <c r="K175" s="29">
        <v>5210</v>
      </c>
      <c r="L175" s="29">
        <v>2702</v>
      </c>
      <c r="M175" s="29">
        <v>134</v>
      </c>
      <c r="N175" s="30">
        <v>104043</v>
      </c>
      <c r="O175" s="31">
        <v>149</v>
      </c>
      <c r="P175" s="66">
        <f t="shared" si="20"/>
        <v>0.17165898617511521</v>
      </c>
      <c r="Q175" s="29">
        <v>277</v>
      </c>
      <c r="R175" s="66">
        <f t="shared" si="21"/>
        <v>0.31912442396313362</v>
      </c>
      <c r="S175" s="29">
        <v>223</v>
      </c>
      <c r="T175" s="66">
        <f t="shared" si="22"/>
        <v>0.25691244239631339</v>
      </c>
      <c r="U175" s="29">
        <v>76</v>
      </c>
      <c r="V175" s="66">
        <f t="shared" si="23"/>
        <v>8.755760368663594E-2</v>
      </c>
      <c r="W175" s="29">
        <v>75</v>
      </c>
      <c r="X175" s="66">
        <f t="shared" si="24"/>
        <v>8.6405529953917051E-2</v>
      </c>
      <c r="Y175" s="29">
        <v>42</v>
      </c>
      <c r="Z175" s="66">
        <f t="shared" si="25"/>
        <v>4.8387096774193547E-2</v>
      </c>
      <c r="AA175" s="29">
        <v>24</v>
      </c>
      <c r="AB175" s="66">
        <f t="shared" si="26"/>
        <v>2.7649769585253458E-2</v>
      </c>
      <c r="AC175" s="29">
        <v>2</v>
      </c>
      <c r="AD175" s="66">
        <f t="shared" si="27"/>
        <v>2.304147465437788E-3</v>
      </c>
      <c r="AE175" s="30">
        <v>868</v>
      </c>
      <c r="AF175" s="79">
        <f t="shared" si="28"/>
        <v>8.3427044587334083E-3</v>
      </c>
      <c r="AG175" s="32">
        <f t="shared" si="29"/>
        <v>17</v>
      </c>
      <c r="AH175" s="33"/>
      <c r="AI175" s="33"/>
      <c r="AJ175" s="33"/>
      <c r="AK175" s="33"/>
      <c r="AL175" s="33"/>
      <c r="AM175" s="33"/>
      <c r="AN175" s="33"/>
      <c r="AO175" s="34"/>
      <c r="AP175" s="34"/>
      <c r="AQ175" s="34"/>
      <c r="AR175" s="34"/>
      <c r="AS175" s="34"/>
      <c r="AT175" s="34"/>
      <c r="AU175" s="34"/>
    </row>
    <row r="176" spans="1:47" x14ac:dyDescent="0.2">
      <c r="A176" s="25" t="s">
        <v>338</v>
      </c>
      <c r="B176" s="26" t="s">
        <v>18</v>
      </c>
      <c r="C176" s="27" t="s">
        <v>19</v>
      </c>
      <c r="D176" s="28" t="s">
        <v>339</v>
      </c>
      <c r="E176" s="28" t="str">
        <f>VLOOKUP(D176,Sheet2!A$1:B$353,2,FALSE)</f>
        <v>Significant Rural</v>
      </c>
      <c r="F176" s="29">
        <v>1572</v>
      </c>
      <c r="G176" s="29">
        <v>2411</v>
      </c>
      <c r="H176" s="29">
        <v>3815</v>
      </c>
      <c r="I176" s="29">
        <v>7875</v>
      </c>
      <c r="J176" s="29">
        <v>6933</v>
      </c>
      <c r="K176" s="29">
        <v>6060</v>
      </c>
      <c r="L176" s="29">
        <v>7401</v>
      </c>
      <c r="M176" s="29">
        <v>965</v>
      </c>
      <c r="N176" s="30">
        <v>37032</v>
      </c>
      <c r="O176" s="31">
        <v>14</v>
      </c>
      <c r="P176" s="66">
        <f t="shared" si="20"/>
        <v>3.8674033149171269E-2</v>
      </c>
      <c r="Q176" s="29">
        <v>31</v>
      </c>
      <c r="R176" s="66">
        <f t="shared" si="21"/>
        <v>8.5635359116022103E-2</v>
      </c>
      <c r="S176" s="29">
        <v>63</v>
      </c>
      <c r="T176" s="66">
        <f t="shared" si="22"/>
        <v>0.17403314917127072</v>
      </c>
      <c r="U176" s="29">
        <v>87</v>
      </c>
      <c r="V176" s="66">
        <f t="shared" si="23"/>
        <v>0.24033149171270718</v>
      </c>
      <c r="W176" s="29">
        <v>57</v>
      </c>
      <c r="X176" s="66">
        <f t="shared" si="24"/>
        <v>0.15745856353591159</v>
      </c>
      <c r="Y176" s="29">
        <v>43</v>
      </c>
      <c r="Z176" s="66">
        <f t="shared" si="25"/>
        <v>0.11878453038674033</v>
      </c>
      <c r="AA176" s="29">
        <v>52</v>
      </c>
      <c r="AB176" s="66">
        <f t="shared" si="26"/>
        <v>0.143646408839779</v>
      </c>
      <c r="AC176" s="29">
        <v>15</v>
      </c>
      <c r="AD176" s="66">
        <f t="shared" si="27"/>
        <v>4.1436464088397788E-2</v>
      </c>
      <c r="AE176" s="30">
        <v>362</v>
      </c>
      <c r="AF176" s="79">
        <f t="shared" si="28"/>
        <v>9.7753294448044929E-3</v>
      </c>
      <c r="AG176" s="32">
        <f t="shared" si="29"/>
        <v>12</v>
      </c>
      <c r="AH176" s="33"/>
      <c r="AI176" s="33"/>
      <c r="AJ176" s="33"/>
      <c r="AK176" s="33"/>
      <c r="AL176" s="33"/>
      <c r="AM176" s="33"/>
      <c r="AN176" s="33"/>
      <c r="AO176" s="34"/>
      <c r="AP176" s="34"/>
      <c r="AQ176" s="34"/>
      <c r="AR176" s="34"/>
      <c r="AS176" s="34"/>
      <c r="AT176" s="34"/>
      <c r="AU176" s="34"/>
    </row>
    <row r="177" spans="1:47" x14ac:dyDescent="0.2">
      <c r="A177" s="25" t="s">
        <v>340</v>
      </c>
      <c r="B177" s="26" t="s">
        <v>18</v>
      </c>
      <c r="C177" s="27" t="s">
        <v>19</v>
      </c>
      <c r="D177" s="28" t="s">
        <v>341</v>
      </c>
      <c r="E177" s="28" t="str">
        <f>VLOOKUP(D177,Sheet2!A$1:B$353,2,FALSE)</f>
        <v>Significant Rural</v>
      </c>
      <c r="F177" s="29">
        <v>6640</v>
      </c>
      <c r="G177" s="29">
        <v>11817</v>
      </c>
      <c r="H177" s="29">
        <v>17713</v>
      </c>
      <c r="I177" s="29">
        <v>19148</v>
      </c>
      <c r="J177" s="29">
        <v>13180</v>
      </c>
      <c r="K177" s="29">
        <v>6651</v>
      </c>
      <c r="L177" s="29">
        <v>4375</v>
      </c>
      <c r="M177" s="29">
        <v>569</v>
      </c>
      <c r="N177" s="30">
        <v>80093</v>
      </c>
      <c r="O177" s="31">
        <v>228</v>
      </c>
      <c r="P177" s="66">
        <f t="shared" si="20"/>
        <v>0.13021130782410051</v>
      </c>
      <c r="Q177" s="29">
        <v>107</v>
      </c>
      <c r="R177" s="66">
        <f t="shared" si="21"/>
        <v>6.1107938320959454E-2</v>
      </c>
      <c r="S177" s="29">
        <v>208</v>
      </c>
      <c r="T177" s="66">
        <f t="shared" si="22"/>
        <v>0.11878926327812679</v>
      </c>
      <c r="U177" s="29">
        <v>406</v>
      </c>
      <c r="V177" s="66">
        <f t="shared" si="23"/>
        <v>0.23186750428326672</v>
      </c>
      <c r="W177" s="29">
        <v>338</v>
      </c>
      <c r="X177" s="66">
        <f t="shared" si="24"/>
        <v>0.19303255282695603</v>
      </c>
      <c r="Y177" s="29">
        <v>201</v>
      </c>
      <c r="Z177" s="66">
        <f t="shared" si="25"/>
        <v>0.11479154768703598</v>
      </c>
      <c r="AA177" s="29">
        <v>231</v>
      </c>
      <c r="AB177" s="66">
        <f t="shared" si="26"/>
        <v>0.13192461450599657</v>
      </c>
      <c r="AC177" s="29">
        <v>32</v>
      </c>
      <c r="AD177" s="66">
        <f t="shared" si="27"/>
        <v>1.8275271273557967E-2</v>
      </c>
      <c r="AE177" s="30">
        <v>1751</v>
      </c>
      <c r="AF177" s="79">
        <f t="shared" si="28"/>
        <v>2.1862085325808748E-2</v>
      </c>
      <c r="AG177" s="32">
        <f t="shared" si="29"/>
        <v>4</v>
      </c>
      <c r="AH177" s="33"/>
      <c r="AI177" s="33"/>
      <c r="AJ177" s="33"/>
      <c r="AK177" s="33"/>
      <c r="AL177" s="33"/>
      <c r="AM177" s="33"/>
      <c r="AN177" s="33"/>
      <c r="AO177" s="34"/>
      <c r="AP177" s="34"/>
      <c r="AQ177" s="34"/>
      <c r="AR177" s="34"/>
      <c r="AS177" s="34"/>
      <c r="AT177" s="34"/>
      <c r="AU177" s="34"/>
    </row>
    <row r="178" spans="1:47" x14ac:dyDescent="0.2">
      <c r="A178" s="25" t="s">
        <v>342</v>
      </c>
      <c r="B178" s="26" t="s">
        <v>18</v>
      </c>
      <c r="C178" s="27" t="s">
        <v>25</v>
      </c>
      <c r="D178" s="28" t="s">
        <v>661</v>
      </c>
      <c r="E178" s="28" t="str">
        <f>VLOOKUP(D178,Sheet2!A$1:B$353,2,FALSE)</f>
        <v>Rural 50</v>
      </c>
      <c r="F178" s="29">
        <v>22193</v>
      </c>
      <c r="G178" s="29">
        <v>7663</v>
      </c>
      <c r="H178" s="29">
        <v>8307</v>
      </c>
      <c r="I178" s="29">
        <v>5538</v>
      </c>
      <c r="J178" s="29">
        <v>3917</v>
      </c>
      <c r="K178" s="29">
        <v>2480</v>
      </c>
      <c r="L178" s="29">
        <v>1370</v>
      </c>
      <c r="M178" s="29">
        <v>123</v>
      </c>
      <c r="N178" s="30">
        <v>51591</v>
      </c>
      <c r="O178" s="31">
        <v>65</v>
      </c>
      <c r="P178" s="66">
        <f t="shared" si="20"/>
        <v>0.38690476190476192</v>
      </c>
      <c r="Q178" s="29">
        <v>28</v>
      </c>
      <c r="R178" s="66">
        <f t="shared" si="21"/>
        <v>0.16666666666666666</v>
      </c>
      <c r="S178" s="29">
        <v>25</v>
      </c>
      <c r="T178" s="66">
        <f t="shared" si="22"/>
        <v>0.14880952380952381</v>
      </c>
      <c r="U178" s="29">
        <v>26</v>
      </c>
      <c r="V178" s="66">
        <f t="shared" si="23"/>
        <v>0.15476190476190477</v>
      </c>
      <c r="W178" s="29">
        <v>14</v>
      </c>
      <c r="X178" s="66">
        <f t="shared" si="24"/>
        <v>8.3333333333333329E-2</v>
      </c>
      <c r="Y178" s="29">
        <v>9</v>
      </c>
      <c r="Z178" s="66">
        <f t="shared" si="25"/>
        <v>5.3571428571428568E-2</v>
      </c>
      <c r="AA178" s="29">
        <v>1</v>
      </c>
      <c r="AB178" s="66">
        <f t="shared" si="26"/>
        <v>5.9523809523809521E-3</v>
      </c>
      <c r="AC178" s="29">
        <v>0</v>
      </c>
      <c r="AD178" s="66">
        <f t="shared" si="27"/>
        <v>0</v>
      </c>
      <c r="AE178" s="30">
        <v>168</v>
      </c>
      <c r="AF178" s="79">
        <f t="shared" si="28"/>
        <v>3.2563819270803049E-3</v>
      </c>
      <c r="AG178" s="32">
        <f t="shared" si="29"/>
        <v>43</v>
      </c>
      <c r="AH178" s="33"/>
      <c r="AI178" s="33"/>
      <c r="AJ178" s="33"/>
      <c r="AK178" s="33"/>
      <c r="AL178" s="33"/>
      <c r="AM178" s="33"/>
      <c r="AN178" s="33"/>
      <c r="AO178" s="34"/>
      <c r="AP178" s="34"/>
      <c r="AQ178" s="34"/>
      <c r="AR178" s="34"/>
      <c r="AS178" s="34"/>
      <c r="AT178" s="34"/>
      <c r="AU178" s="34"/>
    </row>
    <row r="179" spans="1:47" x14ac:dyDescent="0.2">
      <c r="A179" s="25" t="s">
        <v>343</v>
      </c>
      <c r="B179" s="26" t="s">
        <v>43</v>
      </c>
      <c r="C179" s="27" t="s">
        <v>160</v>
      </c>
      <c r="D179" s="28" t="s">
        <v>344</v>
      </c>
      <c r="E179" s="28" t="str">
        <f>VLOOKUP(D179,Sheet2!A$1:B$353,2,FALSE)</f>
        <v>Major Urban</v>
      </c>
      <c r="F179" s="29">
        <v>71252</v>
      </c>
      <c r="G179" s="29">
        <v>18683</v>
      </c>
      <c r="H179" s="29">
        <v>17737</v>
      </c>
      <c r="I179" s="29">
        <v>8348</v>
      </c>
      <c r="J179" s="29">
        <v>4116</v>
      </c>
      <c r="K179" s="29">
        <v>2055</v>
      </c>
      <c r="L179" s="29">
        <v>1546</v>
      </c>
      <c r="M179" s="29">
        <v>126</v>
      </c>
      <c r="N179" s="30">
        <v>123863</v>
      </c>
      <c r="O179" s="31">
        <v>1177</v>
      </c>
      <c r="P179" s="66">
        <f t="shared" si="20"/>
        <v>0.46780604133545312</v>
      </c>
      <c r="Q179" s="29">
        <v>553</v>
      </c>
      <c r="R179" s="66">
        <f t="shared" si="21"/>
        <v>0.2197933227344992</v>
      </c>
      <c r="S179" s="29">
        <v>409</v>
      </c>
      <c r="T179" s="66">
        <f t="shared" si="22"/>
        <v>0.16255961844197139</v>
      </c>
      <c r="U179" s="29">
        <v>243</v>
      </c>
      <c r="V179" s="66">
        <f t="shared" si="23"/>
        <v>9.6581875993640695E-2</v>
      </c>
      <c r="W179" s="29">
        <v>86</v>
      </c>
      <c r="X179" s="66">
        <f t="shared" si="24"/>
        <v>3.4181240063593007E-2</v>
      </c>
      <c r="Y179" s="29">
        <v>30</v>
      </c>
      <c r="Z179" s="66">
        <f t="shared" si="25"/>
        <v>1.192368839427663E-2</v>
      </c>
      <c r="AA179" s="29">
        <v>18</v>
      </c>
      <c r="AB179" s="66">
        <f t="shared" si="26"/>
        <v>7.1542130365659781E-3</v>
      </c>
      <c r="AC179" s="29">
        <v>0</v>
      </c>
      <c r="AD179" s="66">
        <f t="shared" si="27"/>
        <v>0</v>
      </c>
      <c r="AE179" s="30">
        <v>2516</v>
      </c>
      <c r="AF179" s="79">
        <f t="shared" si="28"/>
        <v>2.0312764909617885E-2</v>
      </c>
      <c r="AG179" s="32">
        <f t="shared" si="29"/>
        <v>7</v>
      </c>
      <c r="AH179" s="33"/>
      <c r="AI179" s="33"/>
      <c r="AJ179" s="33"/>
      <c r="AK179" s="33"/>
      <c r="AL179" s="33"/>
      <c r="AM179" s="33"/>
      <c r="AN179" s="33"/>
      <c r="AO179" s="34"/>
      <c r="AP179" s="34"/>
      <c r="AQ179" s="34"/>
      <c r="AR179" s="34"/>
      <c r="AS179" s="34"/>
      <c r="AT179" s="34"/>
      <c r="AU179" s="34"/>
    </row>
    <row r="180" spans="1:47" x14ac:dyDescent="0.2">
      <c r="A180" s="25" t="s">
        <v>345</v>
      </c>
      <c r="B180" s="26" t="s">
        <v>18</v>
      </c>
      <c r="C180" s="27" t="s">
        <v>60</v>
      </c>
      <c r="D180" s="28" t="s">
        <v>346</v>
      </c>
      <c r="E180" s="28" t="str">
        <f>VLOOKUP(D180,Sheet2!A$1:B$353,2,FALSE)</f>
        <v>Large Urban</v>
      </c>
      <c r="F180" s="29">
        <v>23784</v>
      </c>
      <c r="G180" s="29">
        <v>10017</v>
      </c>
      <c r="H180" s="29">
        <v>10820</v>
      </c>
      <c r="I180" s="29">
        <v>4439</v>
      </c>
      <c r="J180" s="29">
        <v>2629</v>
      </c>
      <c r="K180" s="29">
        <v>1702</v>
      </c>
      <c r="L180" s="29">
        <v>904</v>
      </c>
      <c r="M180" s="29">
        <v>46</v>
      </c>
      <c r="N180" s="30">
        <v>54341</v>
      </c>
      <c r="O180" s="31">
        <v>163</v>
      </c>
      <c r="P180" s="66">
        <f t="shared" si="20"/>
        <v>0.49847094801223241</v>
      </c>
      <c r="Q180" s="29">
        <v>52</v>
      </c>
      <c r="R180" s="66">
        <f t="shared" si="21"/>
        <v>0.15902140672782875</v>
      </c>
      <c r="S180" s="29">
        <v>55</v>
      </c>
      <c r="T180" s="66">
        <f t="shared" si="22"/>
        <v>0.16819571865443425</v>
      </c>
      <c r="U180" s="29">
        <v>25</v>
      </c>
      <c r="V180" s="66">
        <f t="shared" si="23"/>
        <v>7.64525993883792E-2</v>
      </c>
      <c r="W180" s="29">
        <v>15</v>
      </c>
      <c r="X180" s="66">
        <f t="shared" si="24"/>
        <v>4.5871559633027525E-2</v>
      </c>
      <c r="Y180" s="29">
        <v>11</v>
      </c>
      <c r="Z180" s="66">
        <f t="shared" si="25"/>
        <v>3.3639143730886847E-2</v>
      </c>
      <c r="AA180" s="29">
        <v>5</v>
      </c>
      <c r="AB180" s="66">
        <f t="shared" si="26"/>
        <v>1.5290519877675841E-2</v>
      </c>
      <c r="AC180" s="29">
        <v>1</v>
      </c>
      <c r="AD180" s="66">
        <f t="shared" si="27"/>
        <v>3.0581039755351682E-3</v>
      </c>
      <c r="AE180" s="30">
        <v>327</v>
      </c>
      <c r="AF180" s="79">
        <f t="shared" si="28"/>
        <v>6.0175558050091088E-3</v>
      </c>
      <c r="AG180" s="32">
        <f t="shared" si="29"/>
        <v>22</v>
      </c>
      <c r="AH180" s="33"/>
      <c r="AI180" s="33"/>
      <c r="AJ180" s="33"/>
      <c r="AK180" s="33"/>
      <c r="AL180" s="33"/>
      <c r="AM180" s="33"/>
      <c r="AN180" s="33"/>
      <c r="AO180" s="34"/>
      <c r="AP180" s="34"/>
      <c r="AQ180" s="34"/>
      <c r="AR180" s="34"/>
      <c r="AS180" s="34"/>
      <c r="AT180" s="34"/>
      <c r="AU180" s="34"/>
    </row>
    <row r="181" spans="1:47" x14ac:dyDescent="0.2">
      <c r="A181" s="25" t="s">
        <v>347</v>
      </c>
      <c r="B181" s="26" t="s">
        <v>38</v>
      </c>
      <c r="C181" s="27" t="s">
        <v>39</v>
      </c>
      <c r="D181" s="28" t="s">
        <v>348</v>
      </c>
      <c r="E181" s="28" t="str">
        <f>VLOOKUP(D181,Sheet2!A$1:B$353,2,FALSE)</f>
        <v>Major Urban</v>
      </c>
      <c r="F181" s="29">
        <v>5037</v>
      </c>
      <c r="G181" s="29">
        <v>31794</v>
      </c>
      <c r="H181" s="29">
        <v>47478</v>
      </c>
      <c r="I181" s="29">
        <v>16668</v>
      </c>
      <c r="J181" s="29">
        <v>3091</v>
      </c>
      <c r="K181" s="29">
        <v>724</v>
      </c>
      <c r="L181" s="29">
        <v>110</v>
      </c>
      <c r="M181" s="29">
        <v>24</v>
      </c>
      <c r="N181" s="30">
        <v>104926</v>
      </c>
      <c r="O181" s="31">
        <v>78</v>
      </c>
      <c r="P181" s="66">
        <f t="shared" si="20"/>
        <v>5.5595153243050609E-2</v>
      </c>
      <c r="Q181" s="29">
        <v>400</v>
      </c>
      <c r="R181" s="66">
        <f t="shared" si="21"/>
        <v>0.2851033499643621</v>
      </c>
      <c r="S181" s="29">
        <v>577</v>
      </c>
      <c r="T181" s="66">
        <f t="shared" si="22"/>
        <v>0.41126158232359228</v>
      </c>
      <c r="U181" s="29">
        <v>230</v>
      </c>
      <c r="V181" s="66">
        <f t="shared" si="23"/>
        <v>0.16393442622950818</v>
      </c>
      <c r="W181" s="29">
        <v>75</v>
      </c>
      <c r="X181" s="66">
        <f t="shared" si="24"/>
        <v>5.345687811831789E-2</v>
      </c>
      <c r="Y181" s="29">
        <v>39</v>
      </c>
      <c r="Z181" s="66">
        <f t="shared" si="25"/>
        <v>2.7797576621525304E-2</v>
      </c>
      <c r="AA181" s="29">
        <v>4</v>
      </c>
      <c r="AB181" s="66">
        <f t="shared" si="26"/>
        <v>2.851033499643621E-3</v>
      </c>
      <c r="AC181" s="29">
        <v>0</v>
      </c>
      <c r="AD181" s="66">
        <f t="shared" si="27"/>
        <v>0</v>
      </c>
      <c r="AE181" s="30">
        <v>1403</v>
      </c>
      <c r="AF181" s="79">
        <f t="shared" si="28"/>
        <v>1.3371328364752301E-2</v>
      </c>
      <c r="AG181" s="32">
        <f t="shared" si="29"/>
        <v>11</v>
      </c>
      <c r="AH181" s="33"/>
      <c r="AI181" s="33"/>
      <c r="AJ181" s="33"/>
      <c r="AK181" s="33"/>
      <c r="AL181" s="33"/>
      <c r="AM181" s="33"/>
      <c r="AN181" s="33"/>
      <c r="AO181" s="34"/>
      <c r="AP181" s="34"/>
      <c r="AQ181" s="34"/>
      <c r="AR181" s="34"/>
      <c r="AS181" s="34"/>
      <c r="AT181" s="34"/>
      <c r="AU181" s="34"/>
    </row>
    <row r="182" spans="1:47" x14ac:dyDescent="0.2">
      <c r="A182" s="25" t="s">
        <v>349</v>
      </c>
      <c r="B182" s="26" t="s">
        <v>18</v>
      </c>
      <c r="C182" s="27" t="s">
        <v>55</v>
      </c>
      <c r="D182" s="28" t="s">
        <v>350</v>
      </c>
      <c r="E182" s="28" t="str">
        <f>VLOOKUP(D182,Sheet2!A$1:B$353,2,FALSE)</f>
        <v>Rural 50</v>
      </c>
      <c r="F182" s="29">
        <v>9823</v>
      </c>
      <c r="G182" s="29">
        <v>10631</v>
      </c>
      <c r="H182" s="29">
        <v>9356</v>
      </c>
      <c r="I182" s="29">
        <v>7428</v>
      </c>
      <c r="J182" s="29">
        <v>4146</v>
      </c>
      <c r="K182" s="29">
        <v>1755</v>
      </c>
      <c r="L182" s="29">
        <v>607</v>
      </c>
      <c r="M182" s="29">
        <v>41</v>
      </c>
      <c r="N182" s="30">
        <v>43787</v>
      </c>
      <c r="O182" s="31">
        <v>329</v>
      </c>
      <c r="P182" s="66">
        <f t="shared" si="20"/>
        <v>0.19951485748938752</v>
      </c>
      <c r="Q182" s="29">
        <v>325</v>
      </c>
      <c r="R182" s="66">
        <f t="shared" si="21"/>
        <v>0.19708914493632504</v>
      </c>
      <c r="S182" s="29">
        <v>356</v>
      </c>
      <c r="T182" s="66">
        <f t="shared" si="22"/>
        <v>0.21588841722255914</v>
      </c>
      <c r="U182" s="29">
        <v>290</v>
      </c>
      <c r="V182" s="66">
        <f t="shared" si="23"/>
        <v>0.17586416009702852</v>
      </c>
      <c r="W182" s="29">
        <v>187</v>
      </c>
      <c r="X182" s="66">
        <f t="shared" si="24"/>
        <v>0.1134020618556701</v>
      </c>
      <c r="Y182" s="29">
        <v>116</v>
      </c>
      <c r="Z182" s="66">
        <f t="shared" si="25"/>
        <v>7.0345664038811401E-2</v>
      </c>
      <c r="AA182" s="29">
        <v>42</v>
      </c>
      <c r="AB182" s="66">
        <f t="shared" si="26"/>
        <v>2.5469981807155852E-2</v>
      </c>
      <c r="AC182" s="29">
        <v>4</v>
      </c>
      <c r="AD182" s="66">
        <f t="shared" si="27"/>
        <v>2.4257125530624622E-3</v>
      </c>
      <c r="AE182" s="30">
        <v>1649</v>
      </c>
      <c r="AF182" s="79">
        <f t="shared" si="28"/>
        <v>3.7659579327197573E-2</v>
      </c>
      <c r="AG182" s="32">
        <f t="shared" si="29"/>
        <v>3</v>
      </c>
      <c r="AH182" s="33"/>
      <c r="AI182" s="33"/>
      <c r="AJ182" s="33"/>
      <c r="AK182" s="33"/>
      <c r="AL182" s="33"/>
      <c r="AM182" s="33"/>
      <c r="AN182" s="33"/>
      <c r="AO182" s="34"/>
      <c r="AP182" s="34"/>
      <c r="AQ182" s="34"/>
      <c r="AR182" s="34"/>
      <c r="AS182" s="34"/>
      <c r="AT182" s="34"/>
      <c r="AU182" s="34"/>
    </row>
    <row r="183" spans="1:47" x14ac:dyDescent="0.2">
      <c r="A183" s="25" t="s">
        <v>351</v>
      </c>
      <c r="B183" s="26" t="s">
        <v>18</v>
      </c>
      <c r="C183" s="27" t="s">
        <v>55</v>
      </c>
      <c r="D183" s="28" t="s">
        <v>352</v>
      </c>
      <c r="E183" s="28" t="str">
        <f>VLOOKUP(D183,Sheet2!A$1:B$353,2,FALSE)</f>
        <v>Rural 80</v>
      </c>
      <c r="F183" s="29">
        <v>2599</v>
      </c>
      <c r="G183" s="29">
        <v>6090</v>
      </c>
      <c r="H183" s="29">
        <v>7926</v>
      </c>
      <c r="I183" s="29">
        <v>5806</v>
      </c>
      <c r="J183" s="29">
        <v>4229</v>
      </c>
      <c r="K183" s="29">
        <v>2538</v>
      </c>
      <c r="L183" s="29">
        <v>1421</v>
      </c>
      <c r="M183" s="29">
        <v>135</v>
      </c>
      <c r="N183" s="30">
        <v>30744</v>
      </c>
      <c r="O183" s="31">
        <v>55</v>
      </c>
      <c r="P183" s="66">
        <f t="shared" si="20"/>
        <v>0.10721247563352826</v>
      </c>
      <c r="Q183" s="29">
        <v>60</v>
      </c>
      <c r="R183" s="66">
        <f t="shared" si="21"/>
        <v>0.11695906432748537</v>
      </c>
      <c r="S183" s="29">
        <v>100</v>
      </c>
      <c r="T183" s="66">
        <f t="shared" si="22"/>
        <v>0.19493177387914229</v>
      </c>
      <c r="U183" s="29">
        <v>97</v>
      </c>
      <c r="V183" s="66">
        <f t="shared" si="23"/>
        <v>0.18908382066276802</v>
      </c>
      <c r="W183" s="29">
        <v>63</v>
      </c>
      <c r="X183" s="66">
        <f t="shared" si="24"/>
        <v>0.12280701754385964</v>
      </c>
      <c r="Y183" s="29">
        <v>65</v>
      </c>
      <c r="Z183" s="66">
        <f t="shared" si="25"/>
        <v>0.12670565302144249</v>
      </c>
      <c r="AA183" s="29">
        <v>64</v>
      </c>
      <c r="AB183" s="66">
        <f t="shared" si="26"/>
        <v>0.12475633528265107</v>
      </c>
      <c r="AC183" s="29">
        <v>9</v>
      </c>
      <c r="AD183" s="66">
        <f t="shared" si="27"/>
        <v>1.7543859649122806E-2</v>
      </c>
      <c r="AE183" s="30">
        <v>513</v>
      </c>
      <c r="AF183" s="79">
        <f t="shared" si="28"/>
        <v>1.6686182669789228E-2</v>
      </c>
      <c r="AG183" s="32">
        <f t="shared" si="29"/>
        <v>24</v>
      </c>
      <c r="AH183" s="33"/>
      <c r="AI183" s="33"/>
      <c r="AJ183" s="33"/>
      <c r="AK183" s="33"/>
      <c r="AL183" s="33"/>
      <c r="AM183" s="33"/>
      <c r="AN183" s="33"/>
      <c r="AO183" s="34"/>
      <c r="AP183" s="34"/>
      <c r="AQ183" s="34"/>
      <c r="AR183" s="34"/>
      <c r="AS183" s="34"/>
      <c r="AT183" s="34"/>
      <c r="AU183" s="34"/>
    </row>
    <row r="184" spans="1:47" x14ac:dyDescent="0.2">
      <c r="A184" s="25" t="s">
        <v>353</v>
      </c>
      <c r="B184" s="26" t="s">
        <v>18</v>
      </c>
      <c r="C184" s="27" t="s">
        <v>25</v>
      </c>
      <c r="D184" s="28" t="s">
        <v>354</v>
      </c>
      <c r="E184" s="28" t="str">
        <f>VLOOKUP(D184,Sheet2!A$1:B$353,2,FALSE)</f>
        <v>Rural 50</v>
      </c>
      <c r="F184" s="29">
        <v>18563</v>
      </c>
      <c r="G184" s="29">
        <v>8640</v>
      </c>
      <c r="H184" s="29">
        <v>7323</v>
      </c>
      <c r="I184" s="29">
        <v>4674</v>
      </c>
      <c r="J184" s="29">
        <v>2835</v>
      </c>
      <c r="K184" s="29">
        <v>1406</v>
      </c>
      <c r="L184" s="29">
        <v>829</v>
      </c>
      <c r="M184" s="29">
        <v>66</v>
      </c>
      <c r="N184" s="30">
        <v>44336</v>
      </c>
      <c r="O184" s="31">
        <v>56</v>
      </c>
      <c r="P184" s="66">
        <f t="shared" si="20"/>
        <v>0.3522012578616352</v>
      </c>
      <c r="Q184" s="29">
        <v>30</v>
      </c>
      <c r="R184" s="66">
        <f t="shared" si="21"/>
        <v>0.18867924528301888</v>
      </c>
      <c r="S184" s="29">
        <v>37</v>
      </c>
      <c r="T184" s="66">
        <f t="shared" si="22"/>
        <v>0.23270440251572327</v>
      </c>
      <c r="U184" s="29">
        <v>10</v>
      </c>
      <c r="V184" s="66">
        <f t="shared" si="23"/>
        <v>6.2893081761006289E-2</v>
      </c>
      <c r="W184" s="29">
        <v>8</v>
      </c>
      <c r="X184" s="66">
        <f t="shared" si="24"/>
        <v>5.0314465408805034E-2</v>
      </c>
      <c r="Y184" s="29">
        <v>13</v>
      </c>
      <c r="Z184" s="66">
        <f t="shared" si="25"/>
        <v>8.1761006289308172E-2</v>
      </c>
      <c r="AA184" s="29">
        <v>4</v>
      </c>
      <c r="AB184" s="66">
        <f t="shared" si="26"/>
        <v>2.5157232704402517E-2</v>
      </c>
      <c r="AC184" s="29">
        <v>1</v>
      </c>
      <c r="AD184" s="66">
        <f t="shared" si="27"/>
        <v>6.2893081761006293E-3</v>
      </c>
      <c r="AE184" s="30">
        <v>159</v>
      </c>
      <c r="AF184" s="79">
        <f t="shared" si="28"/>
        <v>3.5862504511006855E-3</v>
      </c>
      <c r="AG184" s="32">
        <f t="shared" si="29"/>
        <v>41</v>
      </c>
      <c r="AH184" s="33"/>
      <c r="AI184" s="33"/>
      <c r="AJ184" s="33"/>
      <c r="AK184" s="33"/>
      <c r="AL184" s="33"/>
      <c r="AM184" s="33"/>
      <c r="AN184" s="33"/>
      <c r="AO184" s="34"/>
      <c r="AP184" s="34"/>
      <c r="AQ184" s="34"/>
      <c r="AR184" s="34"/>
      <c r="AS184" s="34"/>
      <c r="AT184" s="34"/>
      <c r="AU184" s="34"/>
    </row>
    <row r="185" spans="1:47" x14ac:dyDescent="0.2">
      <c r="A185" s="25" t="s">
        <v>355</v>
      </c>
      <c r="B185" s="26" t="s">
        <v>54</v>
      </c>
      <c r="C185" s="27" t="s">
        <v>44</v>
      </c>
      <c r="D185" s="28" t="s">
        <v>662</v>
      </c>
      <c r="E185" s="28" t="str">
        <f>VLOOKUP(D185,Sheet2!A$1:B$353,2,FALSE)</f>
        <v>Other Urban</v>
      </c>
      <c r="F185" s="29">
        <v>38707</v>
      </c>
      <c r="G185" s="29">
        <v>16995</v>
      </c>
      <c r="H185" s="29">
        <v>8514</v>
      </c>
      <c r="I185" s="29">
        <v>4724</v>
      </c>
      <c r="J185" s="29">
        <v>1879</v>
      </c>
      <c r="K185" s="29">
        <v>682</v>
      </c>
      <c r="L185" s="29">
        <v>428</v>
      </c>
      <c r="M185" s="29">
        <v>47</v>
      </c>
      <c r="N185" s="30">
        <v>71976</v>
      </c>
      <c r="O185" s="31">
        <v>278</v>
      </c>
      <c r="P185" s="66">
        <f t="shared" si="20"/>
        <v>0.71649484536082475</v>
      </c>
      <c r="Q185" s="29">
        <v>43</v>
      </c>
      <c r="R185" s="66">
        <f t="shared" si="21"/>
        <v>0.11082474226804123</v>
      </c>
      <c r="S185" s="29">
        <v>31</v>
      </c>
      <c r="T185" s="66">
        <f t="shared" si="22"/>
        <v>7.9896907216494839E-2</v>
      </c>
      <c r="U185" s="29">
        <v>23</v>
      </c>
      <c r="V185" s="66">
        <f t="shared" si="23"/>
        <v>5.9278350515463915E-2</v>
      </c>
      <c r="W185" s="29">
        <v>7</v>
      </c>
      <c r="X185" s="66">
        <f t="shared" si="24"/>
        <v>1.804123711340206E-2</v>
      </c>
      <c r="Y185" s="29">
        <v>4</v>
      </c>
      <c r="Z185" s="66">
        <f t="shared" si="25"/>
        <v>1.0309278350515464E-2</v>
      </c>
      <c r="AA185" s="29">
        <v>2</v>
      </c>
      <c r="AB185" s="66">
        <f t="shared" si="26"/>
        <v>5.1546391752577319E-3</v>
      </c>
      <c r="AC185" s="29">
        <v>0</v>
      </c>
      <c r="AD185" s="66">
        <f t="shared" si="27"/>
        <v>0</v>
      </c>
      <c r="AE185" s="30">
        <v>388</v>
      </c>
      <c r="AF185" s="79">
        <f t="shared" si="28"/>
        <v>5.3906857841502726E-3</v>
      </c>
      <c r="AG185" s="32">
        <f t="shared" si="29"/>
        <v>29</v>
      </c>
      <c r="AH185" s="33"/>
      <c r="AI185" s="33"/>
      <c r="AJ185" s="33"/>
      <c r="AK185" s="33"/>
      <c r="AL185" s="33"/>
      <c r="AM185" s="33"/>
      <c r="AN185" s="33"/>
      <c r="AO185" s="34"/>
      <c r="AP185" s="34"/>
      <c r="AQ185" s="34"/>
      <c r="AR185" s="34"/>
      <c r="AS185" s="34"/>
      <c r="AT185" s="34"/>
      <c r="AU185" s="34"/>
    </row>
    <row r="186" spans="1:47" x14ac:dyDescent="0.2">
      <c r="A186" s="25" t="s">
        <v>356</v>
      </c>
      <c r="B186" s="26" t="s">
        <v>18</v>
      </c>
      <c r="C186" s="27" t="s">
        <v>10</v>
      </c>
      <c r="D186" s="28" t="s">
        <v>357</v>
      </c>
      <c r="E186" s="28" t="str">
        <f>VLOOKUP(D186,Sheet2!A$1:B$353,2,FALSE)</f>
        <v>Significant Rural</v>
      </c>
      <c r="F186" s="29">
        <v>3260</v>
      </c>
      <c r="G186" s="29">
        <v>8620</v>
      </c>
      <c r="H186" s="29">
        <v>19372</v>
      </c>
      <c r="I186" s="29">
        <v>9750</v>
      </c>
      <c r="J186" s="29">
        <v>6892</v>
      </c>
      <c r="K186" s="29">
        <v>4381</v>
      </c>
      <c r="L186" s="29">
        <v>3124</v>
      </c>
      <c r="M186" s="29">
        <v>318</v>
      </c>
      <c r="N186" s="30">
        <v>55717</v>
      </c>
      <c r="O186" s="31">
        <v>25</v>
      </c>
      <c r="P186" s="66">
        <f t="shared" si="20"/>
        <v>8.4745762711864403E-2</v>
      </c>
      <c r="Q186" s="29">
        <v>67</v>
      </c>
      <c r="R186" s="66">
        <f t="shared" si="21"/>
        <v>0.22711864406779661</v>
      </c>
      <c r="S186" s="29">
        <v>82</v>
      </c>
      <c r="T186" s="66">
        <f t="shared" si="22"/>
        <v>0.27796610169491526</v>
      </c>
      <c r="U186" s="29">
        <v>43</v>
      </c>
      <c r="V186" s="66">
        <f t="shared" si="23"/>
        <v>0.14576271186440679</v>
      </c>
      <c r="W186" s="29">
        <v>28</v>
      </c>
      <c r="X186" s="66">
        <f t="shared" si="24"/>
        <v>9.4915254237288138E-2</v>
      </c>
      <c r="Y186" s="29">
        <v>20</v>
      </c>
      <c r="Z186" s="66">
        <f t="shared" si="25"/>
        <v>6.7796610169491525E-2</v>
      </c>
      <c r="AA186" s="29">
        <v>27</v>
      </c>
      <c r="AB186" s="66">
        <f t="shared" si="26"/>
        <v>9.152542372881356E-2</v>
      </c>
      <c r="AC186" s="29">
        <v>3</v>
      </c>
      <c r="AD186" s="66">
        <f t="shared" si="27"/>
        <v>1.0169491525423728E-2</v>
      </c>
      <c r="AE186" s="30">
        <v>295</v>
      </c>
      <c r="AF186" s="79">
        <f t="shared" si="28"/>
        <v>5.2946138521456649E-3</v>
      </c>
      <c r="AG186" s="32">
        <f t="shared" si="29"/>
        <v>28</v>
      </c>
      <c r="AH186" s="33"/>
      <c r="AI186" s="33"/>
      <c r="AJ186" s="33"/>
      <c r="AK186" s="33"/>
      <c r="AL186" s="33"/>
      <c r="AM186" s="33"/>
      <c r="AN186" s="33"/>
      <c r="AO186" s="34"/>
      <c r="AP186" s="34"/>
      <c r="AQ186" s="34"/>
      <c r="AR186" s="34"/>
      <c r="AS186" s="34"/>
      <c r="AT186" s="34"/>
      <c r="AU186" s="34"/>
    </row>
    <row r="187" spans="1:47" x14ac:dyDescent="0.2">
      <c r="A187" s="25" t="s">
        <v>358</v>
      </c>
      <c r="B187" s="26" t="s">
        <v>18</v>
      </c>
      <c r="C187" s="27" t="s">
        <v>25</v>
      </c>
      <c r="D187" s="28" t="s">
        <v>359</v>
      </c>
      <c r="E187" s="28" t="str">
        <f>VLOOKUP(D187,Sheet2!A$1:B$353,2,FALSE)</f>
        <v>Rural 80</v>
      </c>
      <c r="F187" s="29">
        <v>12865</v>
      </c>
      <c r="G187" s="29">
        <v>12035</v>
      </c>
      <c r="H187" s="29">
        <v>12315</v>
      </c>
      <c r="I187" s="29">
        <v>6023</v>
      </c>
      <c r="J187" s="29">
        <v>3013</v>
      </c>
      <c r="K187" s="29">
        <v>1422</v>
      </c>
      <c r="L187" s="29">
        <v>412</v>
      </c>
      <c r="M187" s="29">
        <v>59</v>
      </c>
      <c r="N187" s="30">
        <v>48144</v>
      </c>
      <c r="O187" s="31">
        <v>47</v>
      </c>
      <c r="P187" s="66">
        <f t="shared" si="20"/>
        <v>0.23152709359605911</v>
      </c>
      <c r="Q187" s="29">
        <v>52</v>
      </c>
      <c r="R187" s="66">
        <f t="shared" si="21"/>
        <v>0.25615763546798032</v>
      </c>
      <c r="S187" s="29">
        <v>42</v>
      </c>
      <c r="T187" s="66">
        <f t="shared" si="22"/>
        <v>0.20689655172413793</v>
      </c>
      <c r="U187" s="29">
        <v>27</v>
      </c>
      <c r="V187" s="66">
        <f t="shared" si="23"/>
        <v>0.13300492610837439</v>
      </c>
      <c r="W187" s="29">
        <v>16</v>
      </c>
      <c r="X187" s="66">
        <f t="shared" si="24"/>
        <v>7.8817733990147784E-2</v>
      </c>
      <c r="Y187" s="29">
        <v>12</v>
      </c>
      <c r="Z187" s="66">
        <f t="shared" si="25"/>
        <v>5.9113300492610835E-2</v>
      </c>
      <c r="AA187" s="29">
        <v>6</v>
      </c>
      <c r="AB187" s="66">
        <f t="shared" si="26"/>
        <v>2.9556650246305417E-2</v>
      </c>
      <c r="AC187" s="29">
        <v>1</v>
      </c>
      <c r="AD187" s="66">
        <f t="shared" si="27"/>
        <v>4.9261083743842365E-3</v>
      </c>
      <c r="AE187" s="30">
        <v>203</v>
      </c>
      <c r="AF187" s="79">
        <f t="shared" si="28"/>
        <v>4.2165171153207047E-3</v>
      </c>
      <c r="AG187" s="32">
        <f t="shared" si="29"/>
        <v>49</v>
      </c>
      <c r="AH187" s="33"/>
      <c r="AI187" s="33"/>
      <c r="AJ187" s="33"/>
      <c r="AK187" s="33"/>
      <c r="AL187" s="33"/>
      <c r="AM187" s="33"/>
      <c r="AN187" s="33"/>
      <c r="AO187" s="34"/>
      <c r="AP187" s="34"/>
      <c r="AQ187" s="34"/>
      <c r="AR187" s="34"/>
      <c r="AS187" s="34"/>
      <c r="AT187" s="34"/>
      <c r="AU187" s="34"/>
    </row>
    <row r="188" spans="1:47" x14ac:dyDescent="0.2">
      <c r="A188" s="25" t="s">
        <v>360</v>
      </c>
      <c r="B188" s="26" t="s">
        <v>54</v>
      </c>
      <c r="C188" s="27" t="s">
        <v>44</v>
      </c>
      <c r="D188" s="28" t="s">
        <v>663</v>
      </c>
      <c r="E188" s="28" t="str">
        <f>VLOOKUP(D188,Sheet2!A$1:B$353,2,FALSE)</f>
        <v>Rural 50</v>
      </c>
      <c r="F188" s="29">
        <v>35148</v>
      </c>
      <c r="G188" s="29">
        <v>14853</v>
      </c>
      <c r="H188" s="29">
        <v>10942</v>
      </c>
      <c r="I188" s="29">
        <v>7214</v>
      </c>
      <c r="J188" s="29">
        <v>3496</v>
      </c>
      <c r="K188" s="29">
        <v>1401</v>
      </c>
      <c r="L188" s="29">
        <v>479</v>
      </c>
      <c r="M188" s="29">
        <v>27</v>
      </c>
      <c r="N188" s="30">
        <v>73560</v>
      </c>
      <c r="O188" s="31">
        <v>207</v>
      </c>
      <c r="P188" s="66">
        <f t="shared" si="20"/>
        <v>0.42680412371134019</v>
      </c>
      <c r="Q188" s="29">
        <v>103</v>
      </c>
      <c r="R188" s="66">
        <f t="shared" si="21"/>
        <v>0.21237113402061855</v>
      </c>
      <c r="S188" s="29">
        <v>89</v>
      </c>
      <c r="T188" s="66">
        <f t="shared" si="22"/>
        <v>0.18350515463917524</v>
      </c>
      <c r="U188" s="29">
        <v>39</v>
      </c>
      <c r="V188" s="66">
        <f t="shared" si="23"/>
        <v>8.0412371134020624E-2</v>
      </c>
      <c r="W188" s="29">
        <v>24</v>
      </c>
      <c r="X188" s="66">
        <f t="shared" si="24"/>
        <v>4.9484536082474224E-2</v>
      </c>
      <c r="Y188" s="29">
        <v>17</v>
      </c>
      <c r="Z188" s="66">
        <f t="shared" si="25"/>
        <v>3.5051546391752578E-2</v>
      </c>
      <c r="AA188" s="29">
        <v>6</v>
      </c>
      <c r="AB188" s="66">
        <f t="shared" si="26"/>
        <v>1.2371134020618556E-2</v>
      </c>
      <c r="AC188" s="29">
        <v>0</v>
      </c>
      <c r="AD188" s="66">
        <f t="shared" si="27"/>
        <v>0</v>
      </c>
      <c r="AE188" s="30">
        <v>485</v>
      </c>
      <c r="AF188" s="79">
        <f t="shared" si="28"/>
        <v>6.5932572050027187E-3</v>
      </c>
      <c r="AG188" s="32">
        <f t="shared" si="29"/>
        <v>25</v>
      </c>
      <c r="AH188" s="33"/>
      <c r="AI188" s="33"/>
      <c r="AJ188" s="33"/>
      <c r="AK188" s="33"/>
      <c r="AL188" s="33"/>
      <c r="AM188" s="33"/>
      <c r="AN188" s="33"/>
      <c r="AO188" s="34"/>
      <c r="AP188" s="34"/>
      <c r="AQ188" s="34"/>
      <c r="AR188" s="34"/>
      <c r="AS188" s="34"/>
      <c r="AT188" s="34"/>
      <c r="AU188" s="34"/>
    </row>
    <row r="189" spans="1:47" x14ac:dyDescent="0.2">
      <c r="A189" s="25" t="s">
        <v>361</v>
      </c>
      <c r="B189" s="26" t="s">
        <v>18</v>
      </c>
      <c r="C189" s="27" t="s">
        <v>10</v>
      </c>
      <c r="D189" s="28" t="s">
        <v>362</v>
      </c>
      <c r="E189" s="28" t="str">
        <f>VLOOKUP(D189,Sheet2!A$1:B$353,2,FALSE)</f>
        <v>Rural 80</v>
      </c>
      <c r="F189" s="29">
        <v>11330</v>
      </c>
      <c r="G189" s="29">
        <v>14019</v>
      </c>
      <c r="H189" s="29">
        <v>11118</v>
      </c>
      <c r="I189" s="29">
        <v>8564</v>
      </c>
      <c r="J189" s="29">
        <v>4562</v>
      </c>
      <c r="K189" s="29">
        <v>2110</v>
      </c>
      <c r="L189" s="29">
        <v>987</v>
      </c>
      <c r="M189" s="29">
        <v>83</v>
      </c>
      <c r="N189" s="30">
        <v>52773</v>
      </c>
      <c r="O189" s="31">
        <v>1674</v>
      </c>
      <c r="P189" s="66">
        <f t="shared" si="20"/>
        <v>0.35079631181894383</v>
      </c>
      <c r="Q189" s="29">
        <v>853</v>
      </c>
      <c r="R189" s="66">
        <f t="shared" si="21"/>
        <v>0.17875104777870915</v>
      </c>
      <c r="S189" s="29">
        <v>969</v>
      </c>
      <c r="T189" s="66">
        <f t="shared" si="22"/>
        <v>0.20305951383067897</v>
      </c>
      <c r="U189" s="29">
        <v>630</v>
      </c>
      <c r="V189" s="66">
        <f t="shared" si="23"/>
        <v>0.13202011735121541</v>
      </c>
      <c r="W189" s="29">
        <v>328</v>
      </c>
      <c r="X189" s="66">
        <f t="shared" si="24"/>
        <v>6.8734283319362946E-2</v>
      </c>
      <c r="Y189" s="29">
        <v>207</v>
      </c>
      <c r="Z189" s="66">
        <f t="shared" si="25"/>
        <v>4.3378038558256497E-2</v>
      </c>
      <c r="AA189" s="29">
        <v>102</v>
      </c>
      <c r="AB189" s="66">
        <f t="shared" si="26"/>
        <v>2.1374685666387259E-2</v>
      </c>
      <c r="AC189" s="29">
        <v>9</v>
      </c>
      <c r="AD189" s="66">
        <f t="shared" si="27"/>
        <v>1.8860016764459346E-3</v>
      </c>
      <c r="AE189" s="30">
        <v>4772</v>
      </c>
      <c r="AF189" s="79">
        <f t="shared" si="28"/>
        <v>9.0425027949898623E-2</v>
      </c>
      <c r="AG189" s="32">
        <f t="shared" si="29"/>
        <v>3</v>
      </c>
      <c r="AH189" s="33"/>
      <c r="AI189" s="33"/>
      <c r="AJ189" s="33"/>
      <c r="AK189" s="33"/>
      <c r="AL189" s="33"/>
      <c r="AM189" s="33"/>
      <c r="AN189" s="33"/>
      <c r="AO189" s="34"/>
      <c r="AP189" s="34"/>
      <c r="AQ189" s="34"/>
      <c r="AR189" s="34"/>
      <c r="AS189" s="34"/>
      <c r="AT189" s="34"/>
      <c r="AU189" s="34"/>
    </row>
    <row r="190" spans="1:47" x14ac:dyDescent="0.2">
      <c r="A190" s="25" t="s">
        <v>363</v>
      </c>
      <c r="B190" s="26" t="s">
        <v>54</v>
      </c>
      <c r="C190" s="27" t="s">
        <v>55</v>
      </c>
      <c r="D190" s="28" t="s">
        <v>664</v>
      </c>
      <c r="E190" s="28" t="str">
        <f>VLOOKUP(D190,Sheet2!A$1:B$353,2,FALSE)</f>
        <v>Rural 50</v>
      </c>
      <c r="F190" s="29">
        <v>12578</v>
      </c>
      <c r="G190" s="29">
        <v>20091</v>
      </c>
      <c r="H190" s="29">
        <v>21398</v>
      </c>
      <c r="I190" s="29">
        <v>16342</v>
      </c>
      <c r="J190" s="29">
        <v>12067</v>
      </c>
      <c r="K190" s="29">
        <v>6112</v>
      </c>
      <c r="L190" s="29">
        <v>3215</v>
      </c>
      <c r="M190" s="29">
        <v>261</v>
      </c>
      <c r="N190" s="30">
        <v>92064</v>
      </c>
      <c r="O190" s="31">
        <v>85</v>
      </c>
      <c r="P190" s="66">
        <f t="shared" si="20"/>
        <v>0.17782426778242677</v>
      </c>
      <c r="Q190" s="29">
        <v>111</v>
      </c>
      <c r="R190" s="66">
        <f t="shared" si="21"/>
        <v>0.23221757322175732</v>
      </c>
      <c r="S190" s="29">
        <v>115</v>
      </c>
      <c r="T190" s="66">
        <f t="shared" si="22"/>
        <v>0.2405857740585774</v>
      </c>
      <c r="U190" s="29">
        <v>85</v>
      </c>
      <c r="V190" s="66">
        <f t="shared" si="23"/>
        <v>0.17782426778242677</v>
      </c>
      <c r="W190" s="29">
        <v>44</v>
      </c>
      <c r="X190" s="66">
        <f t="shared" si="24"/>
        <v>9.2050209205020925E-2</v>
      </c>
      <c r="Y190" s="29">
        <v>24</v>
      </c>
      <c r="Z190" s="66">
        <f t="shared" si="25"/>
        <v>5.0209205020920501E-2</v>
      </c>
      <c r="AA190" s="29">
        <v>12</v>
      </c>
      <c r="AB190" s="66">
        <f t="shared" si="26"/>
        <v>2.5104602510460251E-2</v>
      </c>
      <c r="AC190" s="29">
        <v>2</v>
      </c>
      <c r="AD190" s="66">
        <f t="shared" si="27"/>
        <v>4.1841004184100415E-3</v>
      </c>
      <c r="AE190" s="30">
        <v>478</v>
      </c>
      <c r="AF190" s="79">
        <f t="shared" si="28"/>
        <v>5.1920403197775458E-3</v>
      </c>
      <c r="AG190" s="32">
        <f t="shared" si="29"/>
        <v>36</v>
      </c>
      <c r="AH190" s="33"/>
      <c r="AI190" s="33"/>
      <c r="AJ190" s="33"/>
      <c r="AK190" s="33"/>
      <c r="AL190" s="33"/>
      <c r="AM190" s="33"/>
      <c r="AN190" s="33"/>
      <c r="AO190" s="34"/>
      <c r="AP190" s="34"/>
      <c r="AQ190" s="34"/>
      <c r="AR190" s="34"/>
      <c r="AS190" s="34"/>
      <c r="AT190" s="34"/>
      <c r="AU190" s="34"/>
    </row>
    <row r="191" spans="1:47" x14ac:dyDescent="0.2">
      <c r="A191" s="25" t="s">
        <v>364</v>
      </c>
      <c r="B191" s="26" t="s">
        <v>43</v>
      </c>
      <c r="C191" s="27" t="s">
        <v>160</v>
      </c>
      <c r="D191" s="28" t="s">
        <v>365</v>
      </c>
      <c r="E191" s="28" t="str">
        <f>VLOOKUP(D191,Sheet2!A$1:B$353,2,FALSE)</f>
        <v>Major Urban</v>
      </c>
      <c r="F191" s="29">
        <v>49604</v>
      </c>
      <c r="G191" s="29">
        <v>14932</v>
      </c>
      <c r="H191" s="29">
        <v>18285</v>
      </c>
      <c r="I191" s="29">
        <v>7250</v>
      </c>
      <c r="J191" s="29">
        <v>3146</v>
      </c>
      <c r="K191" s="29">
        <v>1048</v>
      </c>
      <c r="L191" s="29">
        <v>336</v>
      </c>
      <c r="M191" s="29">
        <v>38</v>
      </c>
      <c r="N191" s="30">
        <v>94639</v>
      </c>
      <c r="O191" s="31">
        <v>214</v>
      </c>
      <c r="P191" s="66">
        <f t="shared" si="20"/>
        <v>0.47345132743362833</v>
      </c>
      <c r="Q191" s="29">
        <v>96</v>
      </c>
      <c r="R191" s="66">
        <f t="shared" si="21"/>
        <v>0.21238938053097345</v>
      </c>
      <c r="S191" s="29">
        <v>82</v>
      </c>
      <c r="T191" s="66">
        <f t="shared" si="22"/>
        <v>0.18141592920353983</v>
      </c>
      <c r="U191" s="29">
        <v>45</v>
      </c>
      <c r="V191" s="66">
        <f t="shared" si="23"/>
        <v>9.9557522123893807E-2</v>
      </c>
      <c r="W191" s="29">
        <v>9</v>
      </c>
      <c r="X191" s="66">
        <f t="shared" si="24"/>
        <v>1.9911504424778761E-2</v>
      </c>
      <c r="Y191" s="29">
        <v>4</v>
      </c>
      <c r="Z191" s="66">
        <f t="shared" si="25"/>
        <v>8.8495575221238937E-3</v>
      </c>
      <c r="AA191" s="29">
        <v>1</v>
      </c>
      <c r="AB191" s="66">
        <f t="shared" si="26"/>
        <v>2.2123893805309734E-3</v>
      </c>
      <c r="AC191" s="29">
        <v>1</v>
      </c>
      <c r="AD191" s="66">
        <f t="shared" si="27"/>
        <v>2.2123893805309734E-3</v>
      </c>
      <c r="AE191" s="30">
        <v>452</v>
      </c>
      <c r="AF191" s="79">
        <f t="shared" si="28"/>
        <v>4.7760437029131754E-3</v>
      </c>
      <c r="AG191" s="32">
        <f t="shared" si="29"/>
        <v>44</v>
      </c>
      <c r="AH191" s="33"/>
      <c r="AI191" s="33"/>
      <c r="AJ191" s="33"/>
      <c r="AK191" s="33"/>
      <c r="AL191" s="33"/>
      <c r="AM191" s="33"/>
      <c r="AN191" s="33"/>
      <c r="AO191" s="34"/>
      <c r="AP191" s="34"/>
      <c r="AQ191" s="34"/>
      <c r="AR191" s="34"/>
      <c r="AS191" s="34"/>
      <c r="AT191" s="34"/>
      <c r="AU191" s="34"/>
    </row>
    <row r="192" spans="1:47" x14ac:dyDescent="0.2">
      <c r="A192" s="25" t="s">
        <v>366</v>
      </c>
      <c r="B192" s="26" t="s">
        <v>18</v>
      </c>
      <c r="C192" s="27" t="s">
        <v>60</v>
      </c>
      <c r="D192" s="28" t="s">
        <v>367</v>
      </c>
      <c r="E192" s="28" t="str">
        <f>VLOOKUP(D192,Sheet2!A$1:B$353,2,FALSE)</f>
        <v>Rural 50</v>
      </c>
      <c r="F192" s="29">
        <v>6464</v>
      </c>
      <c r="G192" s="29">
        <v>6901</v>
      </c>
      <c r="H192" s="29">
        <v>5820</v>
      </c>
      <c r="I192" s="29">
        <v>3711</v>
      </c>
      <c r="J192" s="29">
        <v>2146</v>
      </c>
      <c r="K192" s="29">
        <v>1197</v>
      </c>
      <c r="L192" s="29">
        <v>682</v>
      </c>
      <c r="M192" s="29">
        <v>70</v>
      </c>
      <c r="N192" s="30">
        <v>26991</v>
      </c>
      <c r="O192" s="31">
        <v>20</v>
      </c>
      <c r="P192" s="66">
        <f t="shared" si="20"/>
        <v>0.30769230769230771</v>
      </c>
      <c r="Q192" s="29">
        <v>14</v>
      </c>
      <c r="R192" s="66">
        <f t="shared" si="21"/>
        <v>0.2153846153846154</v>
      </c>
      <c r="S192" s="29">
        <v>13</v>
      </c>
      <c r="T192" s="66">
        <f t="shared" si="22"/>
        <v>0.2</v>
      </c>
      <c r="U192" s="29">
        <v>10</v>
      </c>
      <c r="V192" s="66">
        <f t="shared" si="23"/>
        <v>0.15384615384615385</v>
      </c>
      <c r="W192" s="29">
        <v>3</v>
      </c>
      <c r="X192" s="66">
        <f t="shared" si="24"/>
        <v>4.6153846153846156E-2</v>
      </c>
      <c r="Y192" s="29">
        <v>1</v>
      </c>
      <c r="Z192" s="66">
        <f t="shared" si="25"/>
        <v>1.5384615384615385E-2</v>
      </c>
      <c r="AA192" s="29">
        <v>3</v>
      </c>
      <c r="AB192" s="66">
        <f t="shared" si="26"/>
        <v>4.6153846153846156E-2</v>
      </c>
      <c r="AC192" s="29">
        <v>1</v>
      </c>
      <c r="AD192" s="66">
        <f t="shared" si="27"/>
        <v>1.5384615384615385E-2</v>
      </c>
      <c r="AE192" s="30">
        <v>65</v>
      </c>
      <c r="AF192" s="79">
        <f t="shared" si="28"/>
        <v>2.4082101441221149E-3</v>
      </c>
      <c r="AG192" s="32">
        <f t="shared" si="29"/>
        <v>46</v>
      </c>
      <c r="AH192" s="33"/>
      <c r="AI192" s="33"/>
      <c r="AJ192" s="33"/>
      <c r="AK192" s="33"/>
      <c r="AL192" s="33"/>
      <c r="AM192" s="33"/>
      <c r="AN192" s="33"/>
      <c r="AO192" s="34"/>
      <c r="AP192" s="34"/>
      <c r="AQ192" s="34"/>
      <c r="AR192" s="34"/>
      <c r="AS192" s="34"/>
      <c r="AT192" s="34"/>
      <c r="AU192" s="34"/>
    </row>
    <row r="193" spans="1:47" x14ac:dyDescent="0.2">
      <c r="A193" s="25" t="s">
        <v>368</v>
      </c>
      <c r="B193" s="26" t="s">
        <v>18</v>
      </c>
      <c r="C193" s="27" t="s">
        <v>25</v>
      </c>
      <c r="D193" s="28" t="s">
        <v>369</v>
      </c>
      <c r="E193" s="28" t="str">
        <f>VLOOKUP(D193,Sheet2!A$1:B$353,2,FALSE)</f>
        <v>Rural 50</v>
      </c>
      <c r="F193" s="29">
        <v>9844</v>
      </c>
      <c r="G193" s="29">
        <v>12768</v>
      </c>
      <c r="H193" s="29">
        <v>6881</v>
      </c>
      <c r="I193" s="29">
        <v>5503</v>
      </c>
      <c r="J193" s="29">
        <v>3422</v>
      </c>
      <c r="K193" s="29">
        <v>1339</v>
      </c>
      <c r="L193" s="29">
        <v>852</v>
      </c>
      <c r="M193" s="29">
        <v>51</v>
      </c>
      <c r="N193" s="30">
        <v>40660</v>
      </c>
      <c r="O193" s="31">
        <v>36</v>
      </c>
      <c r="P193" s="66">
        <f t="shared" si="20"/>
        <v>0.33962264150943394</v>
      </c>
      <c r="Q193" s="29">
        <v>29</v>
      </c>
      <c r="R193" s="66">
        <f t="shared" si="21"/>
        <v>0.27358490566037735</v>
      </c>
      <c r="S193" s="29">
        <v>16</v>
      </c>
      <c r="T193" s="66">
        <f t="shared" si="22"/>
        <v>0.15094339622641509</v>
      </c>
      <c r="U193" s="29">
        <v>13</v>
      </c>
      <c r="V193" s="66">
        <f t="shared" si="23"/>
        <v>0.12264150943396226</v>
      </c>
      <c r="W193" s="29">
        <v>5</v>
      </c>
      <c r="X193" s="66">
        <f t="shared" si="24"/>
        <v>4.716981132075472E-2</v>
      </c>
      <c r="Y193" s="29">
        <v>2</v>
      </c>
      <c r="Z193" s="66">
        <f t="shared" si="25"/>
        <v>1.8867924528301886E-2</v>
      </c>
      <c r="AA193" s="29">
        <v>5</v>
      </c>
      <c r="AB193" s="66">
        <f t="shared" si="26"/>
        <v>4.716981132075472E-2</v>
      </c>
      <c r="AC193" s="29">
        <v>0</v>
      </c>
      <c r="AD193" s="66">
        <f t="shared" si="27"/>
        <v>0</v>
      </c>
      <c r="AE193" s="30">
        <v>106</v>
      </c>
      <c r="AF193" s="79">
        <f t="shared" si="28"/>
        <v>2.6069847515986229E-3</v>
      </c>
      <c r="AG193" s="32">
        <f t="shared" si="29"/>
        <v>45</v>
      </c>
      <c r="AH193" s="33"/>
      <c r="AI193" s="33"/>
      <c r="AJ193" s="33"/>
      <c r="AK193" s="33"/>
      <c r="AL193" s="33"/>
      <c r="AM193" s="33"/>
      <c r="AN193" s="33"/>
      <c r="AO193" s="34"/>
      <c r="AP193" s="34"/>
      <c r="AQ193" s="34"/>
      <c r="AR193" s="34"/>
      <c r="AS193" s="34"/>
      <c r="AT193" s="34"/>
      <c r="AU193" s="34"/>
    </row>
    <row r="194" spans="1:47" x14ac:dyDescent="0.2">
      <c r="A194" s="25" t="s">
        <v>370</v>
      </c>
      <c r="B194" s="26" t="s">
        <v>18</v>
      </c>
      <c r="C194" s="27" t="s">
        <v>25</v>
      </c>
      <c r="D194" s="28" t="s">
        <v>371</v>
      </c>
      <c r="E194" s="28" t="str">
        <f>VLOOKUP(D194,Sheet2!A$1:B$353,2,FALSE)</f>
        <v>Other Urban</v>
      </c>
      <c r="F194" s="29">
        <v>30188</v>
      </c>
      <c r="G194" s="29">
        <v>20996</v>
      </c>
      <c r="H194" s="29">
        <v>22178</v>
      </c>
      <c r="I194" s="29">
        <v>10194</v>
      </c>
      <c r="J194" s="29">
        <v>5345</v>
      </c>
      <c r="K194" s="29">
        <v>2320</v>
      </c>
      <c r="L194" s="29">
        <v>1194</v>
      </c>
      <c r="M194" s="29">
        <v>74</v>
      </c>
      <c r="N194" s="30">
        <v>92489</v>
      </c>
      <c r="O194" s="31">
        <v>69</v>
      </c>
      <c r="P194" s="66">
        <f t="shared" si="20"/>
        <v>0.31363636363636366</v>
      </c>
      <c r="Q194" s="29">
        <v>48</v>
      </c>
      <c r="R194" s="66">
        <f t="shared" si="21"/>
        <v>0.21818181818181817</v>
      </c>
      <c r="S194" s="29">
        <v>54</v>
      </c>
      <c r="T194" s="66">
        <f t="shared" si="22"/>
        <v>0.24545454545454545</v>
      </c>
      <c r="U194" s="29">
        <v>17</v>
      </c>
      <c r="V194" s="66">
        <f t="shared" si="23"/>
        <v>7.7272727272727271E-2</v>
      </c>
      <c r="W194" s="29">
        <v>13</v>
      </c>
      <c r="X194" s="66">
        <f t="shared" si="24"/>
        <v>5.909090909090909E-2</v>
      </c>
      <c r="Y194" s="29">
        <v>11</v>
      </c>
      <c r="Z194" s="66">
        <f t="shared" si="25"/>
        <v>0.05</v>
      </c>
      <c r="AA194" s="29">
        <v>8</v>
      </c>
      <c r="AB194" s="66">
        <f t="shared" si="26"/>
        <v>3.6363636363636362E-2</v>
      </c>
      <c r="AC194" s="29">
        <v>0</v>
      </c>
      <c r="AD194" s="66">
        <f t="shared" si="27"/>
        <v>0</v>
      </c>
      <c r="AE194" s="30">
        <v>220</v>
      </c>
      <c r="AF194" s="79">
        <f t="shared" si="28"/>
        <v>2.3786612462022511E-3</v>
      </c>
      <c r="AG194" s="32">
        <f t="shared" si="29"/>
        <v>46</v>
      </c>
      <c r="AH194" s="33"/>
      <c r="AI194" s="33"/>
      <c r="AJ194" s="33"/>
      <c r="AK194" s="33"/>
      <c r="AL194" s="33"/>
      <c r="AM194" s="33"/>
      <c r="AN194" s="33"/>
      <c r="AO194" s="34"/>
      <c r="AP194" s="34"/>
      <c r="AQ194" s="34"/>
      <c r="AR194" s="34"/>
      <c r="AS194" s="34"/>
      <c r="AT194" s="34"/>
      <c r="AU194" s="34"/>
    </row>
    <row r="195" spans="1:47" x14ac:dyDescent="0.2">
      <c r="A195" s="25" t="s">
        <v>372</v>
      </c>
      <c r="B195" s="26" t="s">
        <v>54</v>
      </c>
      <c r="C195" s="27" t="s">
        <v>160</v>
      </c>
      <c r="D195" s="28" t="s">
        <v>665</v>
      </c>
      <c r="E195" s="28" t="str">
        <f>VLOOKUP(D195,Sheet2!A$1:B$353,2,FALSE)</f>
        <v>Rural 50</v>
      </c>
      <c r="F195" s="29">
        <v>69921</v>
      </c>
      <c r="G195" s="29">
        <v>23002</v>
      </c>
      <c r="H195" s="29">
        <v>18704</v>
      </c>
      <c r="I195" s="29">
        <v>15012</v>
      </c>
      <c r="J195" s="29">
        <v>9897</v>
      </c>
      <c r="K195" s="29">
        <v>6313</v>
      </c>
      <c r="L195" s="29">
        <v>3879</v>
      </c>
      <c r="M195" s="29">
        <v>498</v>
      </c>
      <c r="N195" s="30">
        <v>147226</v>
      </c>
      <c r="O195" s="31">
        <v>879</v>
      </c>
      <c r="P195" s="66">
        <f t="shared" si="20"/>
        <v>0.28529698149951316</v>
      </c>
      <c r="Q195" s="29">
        <v>561</v>
      </c>
      <c r="R195" s="66">
        <f t="shared" si="21"/>
        <v>0.18208373904576436</v>
      </c>
      <c r="S195" s="29">
        <v>606</v>
      </c>
      <c r="T195" s="66">
        <f t="shared" si="22"/>
        <v>0.1966893865628043</v>
      </c>
      <c r="U195" s="29">
        <v>469</v>
      </c>
      <c r="V195" s="66">
        <f t="shared" si="23"/>
        <v>0.1522233041220383</v>
      </c>
      <c r="W195" s="29">
        <v>317</v>
      </c>
      <c r="X195" s="66">
        <f t="shared" si="24"/>
        <v>0.10288867250892568</v>
      </c>
      <c r="Y195" s="29">
        <v>144</v>
      </c>
      <c r="Z195" s="66">
        <f t="shared" si="25"/>
        <v>4.6738072054527749E-2</v>
      </c>
      <c r="AA195" s="29">
        <v>80</v>
      </c>
      <c r="AB195" s="66">
        <f t="shared" si="26"/>
        <v>2.5965595585848749E-2</v>
      </c>
      <c r="AC195" s="29">
        <v>25</v>
      </c>
      <c r="AD195" s="66">
        <f t="shared" si="27"/>
        <v>8.1142486205777343E-3</v>
      </c>
      <c r="AE195" s="30">
        <v>3081</v>
      </c>
      <c r="AF195" s="79">
        <f t="shared" si="28"/>
        <v>2.0927010174833248E-2</v>
      </c>
      <c r="AG195" s="32">
        <f t="shared" si="29"/>
        <v>7</v>
      </c>
      <c r="AH195" s="33"/>
      <c r="AI195" s="33"/>
      <c r="AJ195" s="33"/>
      <c r="AK195" s="33"/>
      <c r="AL195" s="33"/>
      <c r="AM195" s="33"/>
      <c r="AN195" s="33"/>
      <c r="AO195" s="34"/>
      <c r="AP195" s="34"/>
      <c r="AQ195" s="34"/>
      <c r="AR195" s="34"/>
      <c r="AS195" s="34"/>
      <c r="AT195" s="34"/>
      <c r="AU195" s="34"/>
    </row>
    <row r="196" spans="1:47" x14ac:dyDescent="0.2">
      <c r="A196" s="25" t="s">
        <v>373</v>
      </c>
      <c r="B196" s="26" t="s">
        <v>18</v>
      </c>
      <c r="C196" s="27" t="s">
        <v>10</v>
      </c>
      <c r="D196" s="28" t="s">
        <v>374</v>
      </c>
      <c r="E196" s="28" t="str">
        <f>VLOOKUP(D196,Sheet2!A$1:B$353,2,FALSE)</f>
        <v>Other Urban</v>
      </c>
      <c r="F196" s="29">
        <v>26606</v>
      </c>
      <c r="G196" s="29">
        <v>22345</v>
      </c>
      <c r="H196" s="29">
        <v>7972</v>
      </c>
      <c r="I196" s="29">
        <v>3425</v>
      </c>
      <c r="J196" s="29">
        <v>2110</v>
      </c>
      <c r="K196" s="29">
        <v>831</v>
      </c>
      <c r="L196" s="29">
        <v>619</v>
      </c>
      <c r="M196" s="29">
        <v>68</v>
      </c>
      <c r="N196" s="30">
        <v>63976</v>
      </c>
      <c r="O196" s="31">
        <v>88</v>
      </c>
      <c r="P196" s="66">
        <f t="shared" si="20"/>
        <v>0.21359223300970873</v>
      </c>
      <c r="Q196" s="29">
        <v>129</v>
      </c>
      <c r="R196" s="66">
        <f t="shared" si="21"/>
        <v>0.31310679611650488</v>
      </c>
      <c r="S196" s="29">
        <v>94</v>
      </c>
      <c r="T196" s="66">
        <f t="shared" si="22"/>
        <v>0.22815533980582525</v>
      </c>
      <c r="U196" s="29">
        <v>55</v>
      </c>
      <c r="V196" s="66">
        <f t="shared" si="23"/>
        <v>0.13349514563106796</v>
      </c>
      <c r="W196" s="29">
        <v>28</v>
      </c>
      <c r="X196" s="66">
        <f t="shared" si="24"/>
        <v>6.7961165048543687E-2</v>
      </c>
      <c r="Y196" s="29">
        <v>14</v>
      </c>
      <c r="Z196" s="66">
        <f t="shared" si="25"/>
        <v>3.3980582524271843E-2</v>
      </c>
      <c r="AA196" s="29">
        <v>4</v>
      </c>
      <c r="AB196" s="66">
        <f t="shared" si="26"/>
        <v>9.7087378640776691E-3</v>
      </c>
      <c r="AC196" s="29">
        <v>0</v>
      </c>
      <c r="AD196" s="66">
        <f t="shared" si="27"/>
        <v>0</v>
      </c>
      <c r="AE196" s="30">
        <v>412</v>
      </c>
      <c r="AF196" s="79">
        <f t="shared" si="28"/>
        <v>6.4399149681130426E-3</v>
      </c>
      <c r="AG196" s="32">
        <f t="shared" si="29"/>
        <v>24</v>
      </c>
      <c r="AH196" s="33"/>
      <c r="AI196" s="33"/>
      <c r="AJ196" s="33"/>
      <c r="AK196" s="33"/>
      <c r="AL196" s="33"/>
      <c r="AM196" s="33"/>
      <c r="AN196" s="33"/>
      <c r="AO196" s="34"/>
      <c r="AP196" s="34"/>
      <c r="AQ196" s="34"/>
      <c r="AR196" s="34"/>
      <c r="AS196" s="34"/>
      <c r="AT196" s="34"/>
      <c r="AU196" s="34"/>
    </row>
    <row r="197" spans="1:47" x14ac:dyDescent="0.2">
      <c r="A197" s="25" t="s">
        <v>375</v>
      </c>
      <c r="B197" s="26" t="s">
        <v>54</v>
      </c>
      <c r="C197" s="27" t="s">
        <v>25</v>
      </c>
      <c r="D197" s="28" t="s">
        <v>666</v>
      </c>
      <c r="E197" s="28" t="str">
        <f>VLOOKUP(D197,Sheet2!A$1:B$353,2,FALSE)</f>
        <v>Large Urban</v>
      </c>
      <c r="F197" s="29">
        <v>85443</v>
      </c>
      <c r="G197" s="29">
        <v>21329</v>
      </c>
      <c r="H197" s="29">
        <v>15390</v>
      </c>
      <c r="I197" s="29">
        <v>6486</v>
      </c>
      <c r="J197" s="29">
        <v>2294</v>
      </c>
      <c r="K197" s="29">
        <v>990</v>
      </c>
      <c r="L197" s="29">
        <v>693</v>
      </c>
      <c r="M197" s="29">
        <v>109</v>
      </c>
      <c r="N197" s="30">
        <v>132734</v>
      </c>
      <c r="O197" s="31">
        <v>453</v>
      </c>
      <c r="P197" s="66">
        <f t="shared" si="20"/>
        <v>0.47885835095137419</v>
      </c>
      <c r="Q197" s="29">
        <v>198</v>
      </c>
      <c r="R197" s="66">
        <f t="shared" si="21"/>
        <v>0.20930232558139536</v>
      </c>
      <c r="S197" s="29">
        <v>145</v>
      </c>
      <c r="T197" s="66">
        <f t="shared" si="22"/>
        <v>0.15327695560253699</v>
      </c>
      <c r="U197" s="29">
        <v>109</v>
      </c>
      <c r="V197" s="66">
        <f t="shared" si="23"/>
        <v>0.11522198731501057</v>
      </c>
      <c r="W197" s="29">
        <v>22</v>
      </c>
      <c r="X197" s="66">
        <f t="shared" si="24"/>
        <v>2.3255813953488372E-2</v>
      </c>
      <c r="Y197" s="29">
        <v>11</v>
      </c>
      <c r="Z197" s="66">
        <f t="shared" si="25"/>
        <v>1.1627906976744186E-2</v>
      </c>
      <c r="AA197" s="29">
        <v>6</v>
      </c>
      <c r="AB197" s="66">
        <f t="shared" si="26"/>
        <v>6.3424947145877377E-3</v>
      </c>
      <c r="AC197" s="29">
        <v>2</v>
      </c>
      <c r="AD197" s="66">
        <f t="shared" si="27"/>
        <v>2.1141649048625794E-3</v>
      </c>
      <c r="AE197" s="30">
        <v>946</v>
      </c>
      <c r="AF197" s="79">
        <f t="shared" si="28"/>
        <v>7.1270360269411002E-3</v>
      </c>
      <c r="AG197" s="32">
        <f t="shared" si="29"/>
        <v>16</v>
      </c>
      <c r="AH197" s="33"/>
      <c r="AI197" s="33"/>
      <c r="AJ197" s="33"/>
      <c r="AK197" s="33"/>
      <c r="AL197" s="33"/>
      <c r="AM197" s="33"/>
      <c r="AN197" s="33"/>
      <c r="AO197" s="34"/>
      <c r="AP197" s="34"/>
      <c r="AQ197" s="34"/>
      <c r="AR197" s="34"/>
      <c r="AS197" s="34"/>
      <c r="AT197" s="34"/>
      <c r="AU197" s="34"/>
    </row>
    <row r="198" spans="1:47" x14ac:dyDescent="0.2">
      <c r="A198" s="25" t="s">
        <v>376</v>
      </c>
      <c r="B198" s="26" t="s">
        <v>18</v>
      </c>
      <c r="C198" s="27" t="s">
        <v>60</v>
      </c>
      <c r="D198" s="28" t="s">
        <v>667</v>
      </c>
      <c r="E198" s="28" t="str">
        <f>VLOOKUP(D198,Sheet2!A$1:B$353,2,FALSE)</f>
        <v>Other Urban</v>
      </c>
      <c r="F198" s="29">
        <v>20094</v>
      </c>
      <c r="G198" s="29">
        <v>12552</v>
      </c>
      <c r="H198" s="29">
        <v>12164</v>
      </c>
      <c r="I198" s="29">
        <v>6755</v>
      </c>
      <c r="J198" s="29">
        <v>2236</v>
      </c>
      <c r="K198" s="29">
        <v>577</v>
      </c>
      <c r="L198" s="29">
        <v>140</v>
      </c>
      <c r="M198" s="29">
        <v>15</v>
      </c>
      <c r="N198" s="30">
        <v>54533</v>
      </c>
      <c r="O198" s="31">
        <v>23</v>
      </c>
      <c r="P198" s="66">
        <f t="shared" si="20"/>
        <v>0.38333333333333336</v>
      </c>
      <c r="Q198" s="29">
        <v>19</v>
      </c>
      <c r="R198" s="66">
        <f t="shared" si="21"/>
        <v>0.31666666666666665</v>
      </c>
      <c r="S198" s="29">
        <v>8</v>
      </c>
      <c r="T198" s="66">
        <f t="shared" si="22"/>
        <v>0.13333333333333333</v>
      </c>
      <c r="U198" s="29">
        <v>8</v>
      </c>
      <c r="V198" s="66">
        <f t="shared" si="23"/>
        <v>0.13333333333333333</v>
      </c>
      <c r="W198" s="29">
        <v>1</v>
      </c>
      <c r="X198" s="66">
        <f t="shared" si="24"/>
        <v>1.6666666666666666E-2</v>
      </c>
      <c r="Y198" s="29">
        <v>0</v>
      </c>
      <c r="Z198" s="66">
        <f t="shared" si="25"/>
        <v>0</v>
      </c>
      <c r="AA198" s="29">
        <v>1</v>
      </c>
      <c r="AB198" s="66">
        <f t="shared" si="26"/>
        <v>1.6666666666666666E-2</v>
      </c>
      <c r="AC198" s="29">
        <v>0</v>
      </c>
      <c r="AD198" s="66">
        <f t="shared" si="27"/>
        <v>0</v>
      </c>
      <c r="AE198" s="30">
        <v>60</v>
      </c>
      <c r="AF198" s="79">
        <f t="shared" si="28"/>
        <v>1.1002512240294868E-3</v>
      </c>
      <c r="AG198" s="32">
        <f t="shared" si="29"/>
        <v>52</v>
      </c>
      <c r="AH198" s="33"/>
      <c r="AI198" s="33"/>
      <c r="AJ198" s="33"/>
      <c r="AK198" s="33"/>
      <c r="AL198" s="33"/>
      <c r="AM198" s="33"/>
      <c r="AN198" s="33"/>
      <c r="AO198" s="34"/>
      <c r="AP198" s="34"/>
      <c r="AQ198" s="34"/>
      <c r="AR198" s="34"/>
      <c r="AS198" s="34"/>
      <c r="AT198" s="34"/>
      <c r="AU198" s="34"/>
    </row>
    <row r="199" spans="1:47" x14ac:dyDescent="0.2">
      <c r="A199" s="25" t="s">
        <v>377</v>
      </c>
      <c r="B199" s="26" t="s">
        <v>18</v>
      </c>
      <c r="C199" s="27" t="s">
        <v>25</v>
      </c>
      <c r="D199" s="28" t="s">
        <v>668</v>
      </c>
      <c r="E199" s="28" t="str">
        <f>VLOOKUP(D199,Sheet2!A$1:B$353,2,FALSE)</f>
        <v>Large Urban</v>
      </c>
      <c r="F199" s="29">
        <v>3835</v>
      </c>
      <c r="G199" s="29">
        <v>5936</v>
      </c>
      <c r="H199" s="29">
        <v>7044</v>
      </c>
      <c r="I199" s="29">
        <v>3028</v>
      </c>
      <c r="J199" s="29">
        <v>1827</v>
      </c>
      <c r="K199" s="29">
        <v>542</v>
      </c>
      <c r="L199" s="29">
        <v>448</v>
      </c>
      <c r="M199" s="29">
        <v>77</v>
      </c>
      <c r="N199" s="30">
        <v>22737</v>
      </c>
      <c r="O199" s="31">
        <v>26</v>
      </c>
      <c r="P199" s="66">
        <f t="shared" ref="P199:P262" si="30">O199/AE199</f>
        <v>0.27659574468085107</v>
      </c>
      <c r="Q199" s="29">
        <v>26</v>
      </c>
      <c r="R199" s="66">
        <f t="shared" ref="R199:R262" si="31">Q199/AE199</f>
        <v>0.27659574468085107</v>
      </c>
      <c r="S199" s="29">
        <v>20</v>
      </c>
      <c r="T199" s="66">
        <f t="shared" ref="T199:T262" si="32">S199/AE199</f>
        <v>0.21276595744680851</v>
      </c>
      <c r="U199" s="29">
        <v>16</v>
      </c>
      <c r="V199" s="66">
        <f t="shared" ref="V199:V262" si="33">U199/AE199</f>
        <v>0.1702127659574468</v>
      </c>
      <c r="W199" s="29">
        <v>5</v>
      </c>
      <c r="X199" s="66">
        <f t="shared" ref="X199:X262" si="34">W199/AE199</f>
        <v>5.3191489361702128E-2</v>
      </c>
      <c r="Y199" s="29">
        <v>0</v>
      </c>
      <c r="Z199" s="66">
        <f t="shared" ref="Z199:Z262" si="35">Y199/AE199</f>
        <v>0</v>
      </c>
      <c r="AA199" s="29">
        <v>1</v>
      </c>
      <c r="AB199" s="66">
        <f t="shared" ref="AB199:AB262" si="36">AA199/AE199</f>
        <v>1.0638297872340425E-2</v>
      </c>
      <c r="AC199" s="29">
        <v>0</v>
      </c>
      <c r="AD199" s="66">
        <f t="shared" ref="AD199:AD262" si="37">AC199/AE199</f>
        <v>0</v>
      </c>
      <c r="AE199" s="30">
        <v>94</v>
      </c>
      <c r="AF199" s="79">
        <f t="shared" ref="AF199:AF262" si="38">AE199/N199</f>
        <v>4.1342305493248886E-3</v>
      </c>
      <c r="AG199" s="32">
        <f t="shared" ref="AG199:AG262" si="39">1+SUMPRODUCT((E$6:E$331=E199)*(AF$6:AF$331&gt;AF199))</f>
        <v>27</v>
      </c>
      <c r="AH199" s="33"/>
      <c r="AI199" s="33"/>
      <c r="AJ199" s="33"/>
      <c r="AK199" s="33"/>
      <c r="AL199" s="33"/>
      <c r="AM199" s="33"/>
      <c r="AN199" s="33"/>
      <c r="AO199" s="34"/>
      <c r="AP199" s="34"/>
      <c r="AQ199" s="34"/>
      <c r="AR199" s="34"/>
      <c r="AS199" s="34"/>
      <c r="AT199" s="34"/>
      <c r="AU199" s="34"/>
    </row>
    <row r="200" spans="1:47" x14ac:dyDescent="0.2">
      <c r="A200" s="25" t="s">
        <v>378</v>
      </c>
      <c r="B200" s="26" t="s">
        <v>43</v>
      </c>
      <c r="C200" s="27" t="s">
        <v>22</v>
      </c>
      <c r="D200" s="28" t="s">
        <v>379</v>
      </c>
      <c r="E200" s="28" t="str">
        <f>VLOOKUP(D200,Sheet2!A$1:B$353,2,FALSE)</f>
        <v>Major Urban</v>
      </c>
      <c r="F200" s="29">
        <v>50288</v>
      </c>
      <c r="G200" s="29">
        <v>16335</v>
      </c>
      <c r="H200" s="29">
        <v>15335</v>
      </c>
      <c r="I200" s="29">
        <v>6515</v>
      </c>
      <c r="J200" s="29">
        <v>3197</v>
      </c>
      <c r="K200" s="29">
        <v>1460</v>
      </c>
      <c r="L200" s="29">
        <v>846</v>
      </c>
      <c r="M200" s="29">
        <v>74</v>
      </c>
      <c r="N200" s="30">
        <v>94050</v>
      </c>
      <c r="O200" s="31">
        <v>91</v>
      </c>
      <c r="P200" s="66">
        <f t="shared" si="30"/>
        <v>0.489247311827957</v>
      </c>
      <c r="Q200" s="29">
        <v>37</v>
      </c>
      <c r="R200" s="66">
        <f t="shared" si="31"/>
        <v>0.19892473118279569</v>
      </c>
      <c r="S200" s="29">
        <v>25</v>
      </c>
      <c r="T200" s="66">
        <f t="shared" si="32"/>
        <v>0.13440860215053763</v>
      </c>
      <c r="U200" s="29">
        <v>16</v>
      </c>
      <c r="V200" s="66">
        <f t="shared" si="33"/>
        <v>8.6021505376344093E-2</v>
      </c>
      <c r="W200" s="29">
        <v>11</v>
      </c>
      <c r="X200" s="66">
        <f t="shared" si="34"/>
        <v>5.9139784946236562E-2</v>
      </c>
      <c r="Y200" s="29">
        <v>5</v>
      </c>
      <c r="Z200" s="66">
        <f t="shared" si="35"/>
        <v>2.6881720430107527E-2</v>
      </c>
      <c r="AA200" s="29">
        <v>0</v>
      </c>
      <c r="AB200" s="66">
        <f t="shared" si="36"/>
        <v>0</v>
      </c>
      <c r="AC200" s="29">
        <v>1</v>
      </c>
      <c r="AD200" s="66">
        <f t="shared" si="37"/>
        <v>5.3763440860215058E-3</v>
      </c>
      <c r="AE200" s="30">
        <v>186</v>
      </c>
      <c r="AF200" s="79">
        <f t="shared" si="38"/>
        <v>1.9776714513556619E-3</v>
      </c>
      <c r="AG200" s="32">
        <f t="shared" si="39"/>
        <v>62</v>
      </c>
      <c r="AH200" s="33"/>
      <c r="AI200" s="33"/>
      <c r="AJ200" s="33"/>
      <c r="AK200" s="33"/>
      <c r="AL200" s="33"/>
      <c r="AM200" s="33"/>
      <c r="AN200" s="33"/>
      <c r="AO200" s="34"/>
      <c r="AP200" s="34"/>
      <c r="AQ200" s="34"/>
      <c r="AR200" s="34"/>
      <c r="AS200" s="34"/>
      <c r="AT200" s="34"/>
      <c r="AU200" s="34"/>
    </row>
    <row r="201" spans="1:47" x14ac:dyDescent="0.2">
      <c r="A201" s="25" t="s">
        <v>380</v>
      </c>
      <c r="B201" s="26" t="s">
        <v>18</v>
      </c>
      <c r="C201" s="27" t="s">
        <v>19</v>
      </c>
      <c r="D201" s="28" t="s">
        <v>381</v>
      </c>
      <c r="E201" s="28" t="str">
        <f>VLOOKUP(D201,Sheet2!A$1:B$353,2,FALSE)</f>
        <v>Other Urban</v>
      </c>
      <c r="F201" s="29">
        <v>2283</v>
      </c>
      <c r="G201" s="29">
        <v>9064</v>
      </c>
      <c r="H201" s="29">
        <v>18700</v>
      </c>
      <c r="I201" s="29">
        <v>15649</v>
      </c>
      <c r="J201" s="29">
        <v>6778</v>
      </c>
      <c r="K201" s="29">
        <v>2801</v>
      </c>
      <c r="L201" s="29">
        <v>3154</v>
      </c>
      <c r="M201" s="29">
        <v>571</v>
      </c>
      <c r="N201" s="30">
        <v>59000</v>
      </c>
      <c r="O201" s="31">
        <v>66</v>
      </c>
      <c r="P201" s="66">
        <f t="shared" si="30"/>
        <v>5.2927024859663191E-2</v>
      </c>
      <c r="Q201" s="29">
        <v>146</v>
      </c>
      <c r="R201" s="66">
        <f t="shared" si="31"/>
        <v>0.11708099438652766</v>
      </c>
      <c r="S201" s="29">
        <v>309</v>
      </c>
      <c r="T201" s="66">
        <f t="shared" si="32"/>
        <v>0.24779470729751404</v>
      </c>
      <c r="U201" s="29">
        <v>377</v>
      </c>
      <c r="V201" s="66">
        <f t="shared" si="33"/>
        <v>0.30232558139534882</v>
      </c>
      <c r="W201" s="29">
        <v>213</v>
      </c>
      <c r="X201" s="66">
        <f t="shared" si="34"/>
        <v>0.17080994386527668</v>
      </c>
      <c r="Y201" s="29">
        <v>68</v>
      </c>
      <c r="Z201" s="66">
        <f t="shared" si="35"/>
        <v>5.4530874097834803E-2</v>
      </c>
      <c r="AA201" s="29">
        <v>54</v>
      </c>
      <c r="AB201" s="66">
        <f t="shared" si="36"/>
        <v>4.330392943063352E-2</v>
      </c>
      <c r="AC201" s="29">
        <v>14</v>
      </c>
      <c r="AD201" s="66">
        <f t="shared" si="37"/>
        <v>1.1226944667201283E-2</v>
      </c>
      <c r="AE201" s="30">
        <v>1247</v>
      </c>
      <c r="AF201" s="79">
        <f t="shared" si="38"/>
        <v>2.1135593220338984E-2</v>
      </c>
      <c r="AG201" s="32">
        <f t="shared" si="39"/>
        <v>6</v>
      </c>
      <c r="AH201" s="33"/>
      <c r="AI201" s="33"/>
      <c r="AJ201" s="33"/>
      <c r="AK201" s="33"/>
      <c r="AL201" s="33"/>
      <c r="AM201" s="33"/>
      <c r="AN201" s="33"/>
      <c r="AO201" s="34"/>
      <c r="AP201" s="34"/>
      <c r="AQ201" s="34"/>
      <c r="AR201" s="34"/>
      <c r="AS201" s="34"/>
      <c r="AT201" s="34"/>
      <c r="AU201" s="34"/>
    </row>
    <row r="202" spans="1:47" x14ac:dyDescent="0.2">
      <c r="A202" s="25" t="s">
        <v>382</v>
      </c>
      <c r="B202" s="26" t="s">
        <v>18</v>
      </c>
      <c r="C202" s="27" t="s">
        <v>22</v>
      </c>
      <c r="D202" s="28" t="s">
        <v>383</v>
      </c>
      <c r="E202" s="28" t="str">
        <f>VLOOKUP(D202,Sheet2!A$1:B$353,2,FALSE)</f>
        <v>Other Urban</v>
      </c>
      <c r="F202" s="29">
        <v>24720</v>
      </c>
      <c r="G202" s="29">
        <v>4457</v>
      </c>
      <c r="H202" s="29">
        <v>4245</v>
      </c>
      <c r="I202" s="29">
        <v>3087</v>
      </c>
      <c r="J202" s="29">
        <v>1716</v>
      </c>
      <c r="K202" s="29">
        <v>947</v>
      </c>
      <c r="L202" s="29">
        <v>521</v>
      </c>
      <c r="M202" s="29">
        <v>43</v>
      </c>
      <c r="N202" s="30">
        <v>39736</v>
      </c>
      <c r="O202" s="31">
        <v>69</v>
      </c>
      <c r="P202" s="66">
        <f t="shared" si="30"/>
        <v>0.58974358974358976</v>
      </c>
      <c r="Q202" s="29">
        <v>21</v>
      </c>
      <c r="R202" s="66">
        <f t="shared" si="31"/>
        <v>0.17948717948717949</v>
      </c>
      <c r="S202" s="29">
        <v>5</v>
      </c>
      <c r="T202" s="66">
        <f t="shared" si="32"/>
        <v>4.2735042735042736E-2</v>
      </c>
      <c r="U202" s="29">
        <v>9</v>
      </c>
      <c r="V202" s="66">
        <f t="shared" si="33"/>
        <v>7.6923076923076927E-2</v>
      </c>
      <c r="W202" s="29">
        <v>3</v>
      </c>
      <c r="X202" s="66">
        <f t="shared" si="34"/>
        <v>2.564102564102564E-2</v>
      </c>
      <c r="Y202" s="29">
        <v>5</v>
      </c>
      <c r="Z202" s="66">
        <f t="shared" si="35"/>
        <v>4.2735042735042736E-2</v>
      </c>
      <c r="AA202" s="29">
        <v>4</v>
      </c>
      <c r="AB202" s="66">
        <f t="shared" si="36"/>
        <v>3.4188034188034191E-2</v>
      </c>
      <c r="AC202" s="29">
        <v>1</v>
      </c>
      <c r="AD202" s="66">
        <f t="shared" si="37"/>
        <v>8.5470085470085479E-3</v>
      </c>
      <c r="AE202" s="30">
        <v>117</v>
      </c>
      <c r="AF202" s="79">
        <f t="shared" si="38"/>
        <v>2.9444332595127843E-3</v>
      </c>
      <c r="AG202" s="32">
        <f t="shared" si="39"/>
        <v>39</v>
      </c>
      <c r="AH202" s="33"/>
      <c r="AI202" s="33"/>
      <c r="AJ202" s="33"/>
      <c r="AK202" s="33"/>
      <c r="AL202" s="33"/>
      <c r="AM202" s="33"/>
      <c r="AN202" s="33"/>
      <c r="AO202" s="34"/>
      <c r="AP202" s="34"/>
      <c r="AQ202" s="34"/>
      <c r="AR202" s="34"/>
      <c r="AS202" s="34"/>
      <c r="AT202" s="34"/>
      <c r="AU202" s="34"/>
    </row>
    <row r="203" spans="1:47" x14ac:dyDescent="0.2">
      <c r="A203" s="25" t="s">
        <v>384</v>
      </c>
      <c r="B203" s="26" t="s">
        <v>54</v>
      </c>
      <c r="C203" s="27" t="s">
        <v>10</v>
      </c>
      <c r="D203" s="28" t="s">
        <v>669</v>
      </c>
      <c r="E203" s="28" t="str">
        <f>VLOOKUP(D203,Sheet2!A$1:B$353,2,FALSE)</f>
        <v>Other Urban</v>
      </c>
      <c r="F203" s="29">
        <v>33629</v>
      </c>
      <c r="G203" s="29">
        <v>18657</v>
      </c>
      <c r="H203" s="29">
        <v>12465</v>
      </c>
      <c r="I203" s="29">
        <v>6989</v>
      </c>
      <c r="J203" s="29">
        <v>4136</v>
      </c>
      <c r="K203" s="29">
        <v>1780</v>
      </c>
      <c r="L203" s="29">
        <v>872</v>
      </c>
      <c r="M203" s="29">
        <v>66</v>
      </c>
      <c r="N203" s="30">
        <v>78594</v>
      </c>
      <c r="O203" s="31">
        <v>83</v>
      </c>
      <c r="P203" s="66">
        <f t="shared" si="30"/>
        <v>0.39523809523809522</v>
      </c>
      <c r="Q203" s="29">
        <v>54</v>
      </c>
      <c r="R203" s="66">
        <f t="shared" si="31"/>
        <v>0.25714285714285712</v>
      </c>
      <c r="S203" s="29">
        <v>33</v>
      </c>
      <c r="T203" s="66">
        <f t="shared" si="32"/>
        <v>0.15714285714285714</v>
      </c>
      <c r="U203" s="29">
        <v>20</v>
      </c>
      <c r="V203" s="66">
        <f t="shared" si="33"/>
        <v>9.5238095238095233E-2</v>
      </c>
      <c r="W203" s="29">
        <v>6</v>
      </c>
      <c r="X203" s="66">
        <f t="shared" si="34"/>
        <v>2.8571428571428571E-2</v>
      </c>
      <c r="Y203" s="29">
        <v>5</v>
      </c>
      <c r="Z203" s="66">
        <f t="shared" si="35"/>
        <v>2.3809523809523808E-2</v>
      </c>
      <c r="AA203" s="29">
        <v>8</v>
      </c>
      <c r="AB203" s="66">
        <f t="shared" si="36"/>
        <v>3.8095238095238099E-2</v>
      </c>
      <c r="AC203" s="29">
        <v>1</v>
      </c>
      <c r="AD203" s="66">
        <f t="shared" si="37"/>
        <v>4.7619047619047623E-3</v>
      </c>
      <c r="AE203" s="30">
        <v>210</v>
      </c>
      <c r="AF203" s="79">
        <f t="shared" si="38"/>
        <v>2.67195969157951E-3</v>
      </c>
      <c r="AG203" s="32">
        <f t="shared" si="39"/>
        <v>44</v>
      </c>
      <c r="AH203" s="33"/>
      <c r="AI203" s="33"/>
      <c r="AJ203" s="33"/>
      <c r="AK203" s="33"/>
      <c r="AL203" s="33"/>
      <c r="AM203" s="33"/>
      <c r="AN203" s="33"/>
      <c r="AO203" s="34"/>
      <c r="AP203" s="34"/>
      <c r="AQ203" s="34"/>
      <c r="AR203" s="34"/>
      <c r="AS203" s="34"/>
      <c r="AT203" s="34"/>
      <c r="AU203" s="34"/>
    </row>
    <row r="204" spans="1:47" x14ac:dyDescent="0.2">
      <c r="A204" s="25" t="s">
        <v>385</v>
      </c>
      <c r="B204" s="26" t="s">
        <v>54</v>
      </c>
      <c r="C204" s="27" t="s">
        <v>55</v>
      </c>
      <c r="D204" s="28" t="s">
        <v>670</v>
      </c>
      <c r="E204" s="28" t="str">
        <f>VLOOKUP(D204,Sheet2!A$1:B$353,2,FALSE)</f>
        <v>Other Urban</v>
      </c>
      <c r="F204" s="29">
        <v>46555</v>
      </c>
      <c r="G204" s="29">
        <v>31134</v>
      </c>
      <c r="H204" s="29">
        <v>21800</v>
      </c>
      <c r="I204" s="29">
        <v>8922</v>
      </c>
      <c r="J204" s="29">
        <v>4539</v>
      </c>
      <c r="K204" s="29">
        <v>1673</v>
      </c>
      <c r="L204" s="29">
        <v>578</v>
      </c>
      <c r="M204" s="29">
        <v>59</v>
      </c>
      <c r="N204" s="30">
        <v>115260</v>
      </c>
      <c r="O204" s="31">
        <v>383</v>
      </c>
      <c r="P204" s="66">
        <f t="shared" si="30"/>
        <v>0.38147410358565736</v>
      </c>
      <c r="Q204" s="29">
        <v>243</v>
      </c>
      <c r="R204" s="66">
        <f t="shared" si="31"/>
        <v>0.24203187250996017</v>
      </c>
      <c r="S204" s="29">
        <v>144</v>
      </c>
      <c r="T204" s="66">
        <f t="shared" si="32"/>
        <v>0.14342629482071714</v>
      </c>
      <c r="U204" s="29">
        <v>102</v>
      </c>
      <c r="V204" s="66">
        <f t="shared" si="33"/>
        <v>0.10159362549800798</v>
      </c>
      <c r="W204" s="29">
        <v>85</v>
      </c>
      <c r="X204" s="66">
        <f t="shared" si="34"/>
        <v>8.4661354581673301E-2</v>
      </c>
      <c r="Y204" s="29">
        <v>35</v>
      </c>
      <c r="Z204" s="66">
        <f t="shared" si="35"/>
        <v>3.48605577689243E-2</v>
      </c>
      <c r="AA204" s="29">
        <v>12</v>
      </c>
      <c r="AB204" s="66">
        <f t="shared" si="36"/>
        <v>1.1952191235059761E-2</v>
      </c>
      <c r="AC204" s="29">
        <v>0</v>
      </c>
      <c r="AD204" s="66">
        <f t="shared" si="37"/>
        <v>0</v>
      </c>
      <c r="AE204" s="30">
        <v>1004</v>
      </c>
      <c r="AF204" s="79">
        <f t="shared" si="38"/>
        <v>8.7107409335415581E-3</v>
      </c>
      <c r="AG204" s="32">
        <f t="shared" si="39"/>
        <v>15</v>
      </c>
      <c r="AH204" s="33"/>
      <c r="AI204" s="33"/>
      <c r="AJ204" s="33"/>
      <c r="AK204" s="33"/>
      <c r="AL204" s="33"/>
      <c r="AM204" s="33"/>
      <c r="AN204" s="33"/>
      <c r="AO204" s="34"/>
      <c r="AP204" s="34"/>
      <c r="AQ204" s="34"/>
      <c r="AR204" s="34"/>
      <c r="AS204" s="34"/>
      <c r="AT204" s="34"/>
      <c r="AU204" s="34"/>
    </row>
    <row r="205" spans="1:47" x14ac:dyDescent="0.2">
      <c r="A205" s="25" t="s">
        <v>386</v>
      </c>
      <c r="B205" s="26" t="s">
        <v>54</v>
      </c>
      <c r="C205" s="27" t="s">
        <v>55</v>
      </c>
      <c r="D205" s="28" t="s">
        <v>671</v>
      </c>
      <c r="E205" s="28" t="str">
        <f>VLOOKUP(D205,Sheet2!A$1:B$353,2,FALSE)</f>
        <v>Large Urban</v>
      </c>
      <c r="F205" s="29">
        <v>4700</v>
      </c>
      <c r="G205" s="29">
        <v>11862</v>
      </c>
      <c r="H205" s="29">
        <v>22497</v>
      </c>
      <c r="I205" s="29">
        <v>12110</v>
      </c>
      <c r="J205" s="29">
        <v>7996</v>
      </c>
      <c r="K205" s="29">
        <v>3916</v>
      </c>
      <c r="L205" s="29">
        <v>3050</v>
      </c>
      <c r="M205" s="29">
        <v>893</v>
      </c>
      <c r="N205" s="30">
        <v>67024</v>
      </c>
      <c r="O205" s="31">
        <v>48</v>
      </c>
      <c r="P205" s="66">
        <f t="shared" si="30"/>
        <v>2.6402640264026403E-2</v>
      </c>
      <c r="Q205" s="29">
        <v>138</v>
      </c>
      <c r="R205" s="66">
        <f t="shared" si="31"/>
        <v>7.590759075907591E-2</v>
      </c>
      <c r="S205" s="29">
        <v>274</v>
      </c>
      <c r="T205" s="66">
        <f t="shared" si="32"/>
        <v>0.15071507150715072</v>
      </c>
      <c r="U205" s="29">
        <v>276</v>
      </c>
      <c r="V205" s="66">
        <f t="shared" si="33"/>
        <v>0.15181518151815182</v>
      </c>
      <c r="W205" s="29">
        <v>294</v>
      </c>
      <c r="X205" s="66">
        <f t="shared" si="34"/>
        <v>0.1617161716171617</v>
      </c>
      <c r="Y205" s="29">
        <v>293</v>
      </c>
      <c r="Z205" s="66">
        <f t="shared" si="35"/>
        <v>0.16116611661166116</v>
      </c>
      <c r="AA205" s="29">
        <v>355</v>
      </c>
      <c r="AB205" s="66">
        <f t="shared" si="36"/>
        <v>0.19526952695269528</v>
      </c>
      <c r="AC205" s="29">
        <v>140</v>
      </c>
      <c r="AD205" s="66">
        <f t="shared" si="37"/>
        <v>7.7007700770077014E-2</v>
      </c>
      <c r="AE205" s="30">
        <v>1818</v>
      </c>
      <c r="AF205" s="79">
        <f t="shared" si="38"/>
        <v>2.7124612079255192E-2</v>
      </c>
      <c r="AG205" s="32">
        <f t="shared" si="39"/>
        <v>3</v>
      </c>
      <c r="AH205" s="33"/>
      <c r="AI205" s="33"/>
      <c r="AJ205" s="33"/>
      <c r="AK205" s="33"/>
      <c r="AL205" s="33"/>
      <c r="AM205" s="33"/>
      <c r="AN205" s="33"/>
      <c r="AO205" s="34"/>
      <c r="AP205" s="34"/>
      <c r="AQ205" s="34"/>
      <c r="AR205" s="34"/>
      <c r="AS205" s="34"/>
      <c r="AT205" s="34"/>
      <c r="AU205" s="34"/>
    </row>
    <row r="206" spans="1:47" x14ac:dyDescent="0.2">
      <c r="A206" s="25" t="s">
        <v>387</v>
      </c>
      <c r="B206" s="26" t="s">
        <v>54</v>
      </c>
      <c r="C206" s="27" t="s">
        <v>19</v>
      </c>
      <c r="D206" s="28" t="s">
        <v>672</v>
      </c>
      <c r="E206" s="28" t="str">
        <f>VLOOKUP(D206,Sheet2!A$1:B$353,2,FALSE)</f>
        <v>Large Urban</v>
      </c>
      <c r="F206" s="29">
        <v>24647</v>
      </c>
      <c r="G206" s="29">
        <v>30754</v>
      </c>
      <c r="H206" s="29">
        <v>21338</v>
      </c>
      <c r="I206" s="29">
        <v>5924</v>
      </c>
      <c r="J206" s="29">
        <v>3582</v>
      </c>
      <c r="K206" s="29">
        <v>1637</v>
      </c>
      <c r="L206" s="29">
        <v>678</v>
      </c>
      <c r="M206" s="29">
        <v>65</v>
      </c>
      <c r="N206" s="30">
        <v>88625</v>
      </c>
      <c r="O206" s="31">
        <v>178</v>
      </c>
      <c r="P206" s="66">
        <f t="shared" si="30"/>
        <v>0.19581958195819582</v>
      </c>
      <c r="Q206" s="29">
        <v>223</v>
      </c>
      <c r="R206" s="66">
        <f t="shared" si="31"/>
        <v>0.24532453245324531</v>
      </c>
      <c r="S206" s="29">
        <v>140</v>
      </c>
      <c r="T206" s="66">
        <f t="shared" si="32"/>
        <v>0.15401540154015403</v>
      </c>
      <c r="U206" s="29">
        <v>98</v>
      </c>
      <c r="V206" s="66">
        <f t="shared" si="33"/>
        <v>0.10781078107810781</v>
      </c>
      <c r="W206" s="29">
        <v>124</v>
      </c>
      <c r="X206" s="66">
        <f t="shared" si="34"/>
        <v>0.13641364136413642</v>
      </c>
      <c r="Y206" s="29">
        <v>105</v>
      </c>
      <c r="Z206" s="66">
        <f t="shared" si="35"/>
        <v>0.11551155115511551</v>
      </c>
      <c r="AA206" s="29">
        <v>39</v>
      </c>
      <c r="AB206" s="66">
        <f t="shared" si="36"/>
        <v>4.2904290429042903E-2</v>
      </c>
      <c r="AC206" s="29">
        <v>2</v>
      </c>
      <c r="AD206" s="66">
        <f t="shared" si="37"/>
        <v>2.2002200220022001E-3</v>
      </c>
      <c r="AE206" s="30">
        <v>909</v>
      </c>
      <c r="AF206" s="79">
        <f t="shared" si="38"/>
        <v>1.025669957686883E-2</v>
      </c>
      <c r="AG206" s="32">
        <f t="shared" si="39"/>
        <v>10</v>
      </c>
      <c r="AH206" s="33"/>
      <c r="AI206" s="33"/>
      <c r="AJ206" s="33"/>
      <c r="AK206" s="33"/>
      <c r="AL206" s="33"/>
      <c r="AM206" s="33"/>
      <c r="AN206" s="33"/>
      <c r="AO206" s="34"/>
      <c r="AP206" s="34"/>
      <c r="AQ206" s="34"/>
      <c r="AR206" s="34"/>
      <c r="AS206" s="34"/>
      <c r="AT206" s="34"/>
      <c r="AU206" s="34"/>
    </row>
    <row r="207" spans="1:47" x14ac:dyDescent="0.2">
      <c r="A207" s="25" t="s">
        <v>388</v>
      </c>
      <c r="B207" s="26" t="s">
        <v>18</v>
      </c>
      <c r="C207" s="27" t="s">
        <v>22</v>
      </c>
      <c r="D207" s="28" t="s">
        <v>389</v>
      </c>
      <c r="E207" s="28" t="str">
        <f>VLOOKUP(D207,Sheet2!A$1:B$353,2,FALSE)</f>
        <v>Large Urban</v>
      </c>
      <c r="F207" s="29">
        <v>27875</v>
      </c>
      <c r="G207" s="29">
        <v>12090</v>
      </c>
      <c r="H207" s="29">
        <v>9561</v>
      </c>
      <c r="I207" s="29">
        <v>6324</v>
      </c>
      <c r="J207" s="29">
        <v>2491</v>
      </c>
      <c r="K207" s="29">
        <v>1229</v>
      </c>
      <c r="L207" s="29">
        <v>891</v>
      </c>
      <c r="M207" s="29">
        <v>54</v>
      </c>
      <c r="N207" s="30">
        <v>60515</v>
      </c>
      <c r="O207" s="31">
        <v>137</v>
      </c>
      <c r="P207" s="66">
        <f t="shared" si="30"/>
        <v>0.50553505535055354</v>
      </c>
      <c r="Q207" s="29">
        <v>64</v>
      </c>
      <c r="R207" s="66">
        <f t="shared" si="31"/>
        <v>0.23616236162361623</v>
      </c>
      <c r="S207" s="29">
        <v>26</v>
      </c>
      <c r="T207" s="66">
        <f t="shared" si="32"/>
        <v>9.5940959409594101E-2</v>
      </c>
      <c r="U207" s="29">
        <v>25</v>
      </c>
      <c r="V207" s="66">
        <f t="shared" si="33"/>
        <v>9.2250922509225092E-2</v>
      </c>
      <c r="W207" s="29">
        <v>11</v>
      </c>
      <c r="X207" s="66">
        <f t="shared" si="34"/>
        <v>4.0590405904059039E-2</v>
      </c>
      <c r="Y207" s="29">
        <v>2</v>
      </c>
      <c r="Z207" s="66">
        <f t="shared" si="35"/>
        <v>7.3800738007380072E-3</v>
      </c>
      <c r="AA207" s="29">
        <v>6</v>
      </c>
      <c r="AB207" s="66">
        <f t="shared" si="36"/>
        <v>2.2140221402214021E-2</v>
      </c>
      <c r="AC207" s="29">
        <v>0</v>
      </c>
      <c r="AD207" s="66">
        <f t="shared" si="37"/>
        <v>0</v>
      </c>
      <c r="AE207" s="30">
        <v>271</v>
      </c>
      <c r="AF207" s="79">
        <f t="shared" si="38"/>
        <v>4.4782285383789143E-3</v>
      </c>
      <c r="AG207" s="32">
        <f t="shared" si="39"/>
        <v>26</v>
      </c>
      <c r="AH207" s="33"/>
      <c r="AI207" s="33"/>
      <c r="AJ207" s="33"/>
      <c r="AK207" s="33"/>
      <c r="AL207" s="33"/>
      <c r="AM207" s="33"/>
      <c r="AN207" s="33"/>
      <c r="AO207" s="34"/>
      <c r="AP207" s="34"/>
      <c r="AQ207" s="34"/>
      <c r="AR207" s="34"/>
      <c r="AS207" s="34"/>
      <c r="AT207" s="34"/>
      <c r="AU207" s="34"/>
    </row>
    <row r="208" spans="1:47" x14ac:dyDescent="0.2">
      <c r="A208" s="25" t="s">
        <v>390</v>
      </c>
      <c r="B208" s="26" t="s">
        <v>18</v>
      </c>
      <c r="C208" s="27" t="s">
        <v>55</v>
      </c>
      <c r="D208" s="28" t="s">
        <v>391</v>
      </c>
      <c r="E208" s="28" t="str">
        <f>VLOOKUP(D208,Sheet2!A$1:B$353,2,FALSE)</f>
        <v>Rural 80</v>
      </c>
      <c r="F208" s="29">
        <v>1330</v>
      </c>
      <c r="G208" s="29">
        <v>2819</v>
      </c>
      <c r="H208" s="29">
        <v>6902</v>
      </c>
      <c r="I208" s="29">
        <v>4926</v>
      </c>
      <c r="J208" s="29">
        <v>3080</v>
      </c>
      <c r="K208" s="29">
        <v>1800</v>
      </c>
      <c r="L208" s="29">
        <v>1020</v>
      </c>
      <c r="M208" s="29">
        <v>96</v>
      </c>
      <c r="N208" s="30">
        <v>21973</v>
      </c>
      <c r="O208" s="31">
        <v>78</v>
      </c>
      <c r="P208" s="66">
        <f t="shared" si="30"/>
        <v>4.7706422018348627E-2</v>
      </c>
      <c r="Q208" s="29">
        <v>170</v>
      </c>
      <c r="R208" s="66">
        <f t="shared" si="31"/>
        <v>0.10397553516819572</v>
      </c>
      <c r="S208" s="29">
        <v>445</v>
      </c>
      <c r="T208" s="66">
        <f t="shared" si="32"/>
        <v>0.27217125382262997</v>
      </c>
      <c r="U208" s="29">
        <v>405</v>
      </c>
      <c r="V208" s="66">
        <f t="shared" si="33"/>
        <v>0.24770642201834864</v>
      </c>
      <c r="W208" s="29">
        <v>254</v>
      </c>
      <c r="X208" s="66">
        <f t="shared" si="34"/>
        <v>0.15535168195718654</v>
      </c>
      <c r="Y208" s="29">
        <v>167</v>
      </c>
      <c r="Z208" s="66">
        <f t="shared" si="35"/>
        <v>0.10214067278287461</v>
      </c>
      <c r="AA208" s="29">
        <v>105</v>
      </c>
      <c r="AB208" s="66">
        <f t="shared" si="36"/>
        <v>6.4220183486238536E-2</v>
      </c>
      <c r="AC208" s="29">
        <v>11</v>
      </c>
      <c r="AD208" s="66">
        <f t="shared" si="37"/>
        <v>6.7278287461773698E-3</v>
      </c>
      <c r="AE208" s="30">
        <v>1635</v>
      </c>
      <c r="AF208" s="79">
        <f t="shared" si="38"/>
        <v>7.4409502571337549E-2</v>
      </c>
      <c r="AG208" s="32">
        <f t="shared" si="39"/>
        <v>4</v>
      </c>
      <c r="AH208" s="33"/>
      <c r="AI208" s="33"/>
      <c r="AJ208" s="33"/>
      <c r="AK208" s="33"/>
      <c r="AL208" s="33"/>
      <c r="AM208" s="33"/>
      <c r="AN208" s="33"/>
      <c r="AO208" s="34"/>
      <c r="AP208" s="34"/>
      <c r="AQ208" s="34"/>
      <c r="AR208" s="34"/>
      <c r="AS208" s="34"/>
      <c r="AT208" s="34"/>
      <c r="AU208" s="34"/>
    </row>
    <row r="209" spans="1:47" x14ac:dyDescent="0.2">
      <c r="A209" s="25" t="s">
        <v>392</v>
      </c>
      <c r="B209" s="26" t="s">
        <v>54</v>
      </c>
      <c r="C209" s="27" t="s">
        <v>19</v>
      </c>
      <c r="D209" s="28" t="s">
        <v>673</v>
      </c>
      <c r="E209" s="28" t="str">
        <f>VLOOKUP(D209,Sheet2!A$1:B$353,2,FALSE)</f>
        <v>Large Urban</v>
      </c>
      <c r="F209" s="29">
        <v>5539</v>
      </c>
      <c r="G209" s="29">
        <v>13320</v>
      </c>
      <c r="H209" s="29">
        <v>27567</v>
      </c>
      <c r="I209" s="29">
        <v>10311</v>
      </c>
      <c r="J209" s="29">
        <v>5257</v>
      </c>
      <c r="K209" s="29">
        <v>3229</v>
      </c>
      <c r="L209" s="29">
        <v>1792</v>
      </c>
      <c r="M209" s="29">
        <v>81</v>
      </c>
      <c r="N209" s="30">
        <v>67096</v>
      </c>
      <c r="O209" s="31">
        <v>130</v>
      </c>
      <c r="P209" s="66">
        <f t="shared" si="30"/>
        <v>0.12126865671641791</v>
      </c>
      <c r="Q209" s="29">
        <v>257</v>
      </c>
      <c r="R209" s="66">
        <f t="shared" si="31"/>
        <v>0.23973880597014927</v>
      </c>
      <c r="S209" s="29">
        <v>431</v>
      </c>
      <c r="T209" s="66">
        <f t="shared" si="32"/>
        <v>0.40205223880597013</v>
      </c>
      <c r="U209" s="29">
        <v>155</v>
      </c>
      <c r="V209" s="66">
        <f t="shared" si="33"/>
        <v>0.14458955223880596</v>
      </c>
      <c r="W209" s="29">
        <v>55</v>
      </c>
      <c r="X209" s="66">
        <f t="shared" si="34"/>
        <v>5.1305970149253734E-2</v>
      </c>
      <c r="Y209" s="29">
        <v>31</v>
      </c>
      <c r="Z209" s="66">
        <f t="shared" si="35"/>
        <v>2.8917910447761194E-2</v>
      </c>
      <c r="AA209" s="29">
        <v>10</v>
      </c>
      <c r="AB209" s="66">
        <f t="shared" si="36"/>
        <v>9.3283582089552231E-3</v>
      </c>
      <c r="AC209" s="29">
        <v>3</v>
      </c>
      <c r="AD209" s="66">
        <f t="shared" si="37"/>
        <v>2.798507462686567E-3</v>
      </c>
      <c r="AE209" s="30">
        <v>1072</v>
      </c>
      <c r="AF209" s="79">
        <f t="shared" si="38"/>
        <v>1.5977107428162631E-2</v>
      </c>
      <c r="AG209" s="32">
        <f t="shared" si="39"/>
        <v>5</v>
      </c>
      <c r="AH209" s="33"/>
      <c r="AI209" s="33"/>
      <c r="AJ209" s="33"/>
      <c r="AK209" s="33"/>
      <c r="AL209" s="33"/>
      <c r="AM209" s="33"/>
      <c r="AN209" s="33"/>
      <c r="AO209" s="34"/>
      <c r="AP209" s="34"/>
      <c r="AQ209" s="34"/>
      <c r="AR209" s="34"/>
      <c r="AS209" s="34"/>
      <c r="AT209" s="34"/>
      <c r="AU209" s="34"/>
    </row>
    <row r="210" spans="1:47" x14ac:dyDescent="0.2">
      <c r="A210" s="25" t="s">
        <v>393</v>
      </c>
      <c r="B210" s="26" t="s">
        <v>38</v>
      </c>
      <c r="C210" s="27" t="s">
        <v>39</v>
      </c>
      <c r="D210" s="28" t="s">
        <v>394</v>
      </c>
      <c r="E210" s="28" t="str">
        <f>VLOOKUP(D210,Sheet2!A$1:B$353,2,FALSE)</f>
        <v>Major Urban</v>
      </c>
      <c r="F210" s="29">
        <v>1717</v>
      </c>
      <c r="G210" s="29">
        <v>12388</v>
      </c>
      <c r="H210" s="29">
        <v>25734</v>
      </c>
      <c r="I210" s="29">
        <v>31753</v>
      </c>
      <c r="J210" s="29">
        <v>19308</v>
      </c>
      <c r="K210" s="29">
        <v>7244</v>
      </c>
      <c r="L210" s="29">
        <v>3130</v>
      </c>
      <c r="M210" s="29">
        <v>197</v>
      </c>
      <c r="N210" s="30">
        <v>101471</v>
      </c>
      <c r="O210" s="31">
        <v>36</v>
      </c>
      <c r="P210" s="66">
        <f t="shared" si="30"/>
        <v>3.2000000000000001E-2</v>
      </c>
      <c r="Q210" s="29">
        <v>263</v>
      </c>
      <c r="R210" s="66">
        <f t="shared" si="31"/>
        <v>0.23377777777777778</v>
      </c>
      <c r="S210" s="29">
        <v>363</v>
      </c>
      <c r="T210" s="66">
        <f t="shared" si="32"/>
        <v>0.32266666666666666</v>
      </c>
      <c r="U210" s="29">
        <v>282</v>
      </c>
      <c r="V210" s="66">
        <f t="shared" si="33"/>
        <v>0.25066666666666665</v>
      </c>
      <c r="W210" s="29">
        <v>120</v>
      </c>
      <c r="X210" s="66">
        <f t="shared" si="34"/>
        <v>0.10666666666666667</v>
      </c>
      <c r="Y210" s="29">
        <v>44</v>
      </c>
      <c r="Z210" s="66">
        <f t="shared" si="35"/>
        <v>3.911111111111111E-2</v>
      </c>
      <c r="AA210" s="29">
        <v>16</v>
      </c>
      <c r="AB210" s="66">
        <f t="shared" si="36"/>
        <v>1.4222222222222223E-2</v>
      </c>
      <c r="AC210" s="29">
        <v>1</v>
      </c>
      <c r="AD210" s="66">
        <f t="shared" si="37"/>
        <v>8.8888888888888893E-4</v>
      </c>
      <c r="AE210" s="30">
        <v>1125</v>
      </c>
      <c r="AF210" s="79">
        <f t="shared" si="38"/>
        <v>1.1086911531373495E-2</v>
      </c>
      <c r="AG210" s="32">
        <f t="shared" si="39"/>
        <v>18</v>
      </c>
      <c r="AH210" s="33"/>
      <c r="AI210" s="33"/>
      <c r="AJ210" s="33"/>
      <c r="AK210" s="33"/>
      <c r="AL210" s="33"/>
      <c r="AM210" s="33"/>
      <c r="AN210" s="33"/>
      <c r="AO210" s="34"/>
      <c r="AP210" s="34"/>
      <c r="AQ210" s="34"/>
      <c r="AR210" s="34"/>
      <c r="AS210" s="34"/>
      <c r="AT210" s="34"/>
      <c r="AU210" s="34"/>
    </row>
    <row r="211" spans="1:47" x14ac:dyDescent="0.2">
      <c r="A211" s="25" t="s">
        <v>395</v>
      </c>
      <c r="B211" s="26" t="s">
        <v>54</v>
      </c>
      <c r="C211" s="27" t="s">
        <v>160</v>
      </c>
      <c r="D211" s="28" t="s">
        <v>674</v>
      </c>
      <c r="E211" s="28" t="str">
        <f>VLOOKUP(D211,Sheet2!A$1:B$353,2,FALSE)</f>
        <v>Significant Rural</v>
      </c>
      <c r="F211" s="29">
        <v>26799</v>
      </c>
      <c r="G211" s="29">
        <v>12653</v>
      </c>
      <c r="H211" s="29">
        <v>13651</v>
      </c>
      <c r="I211" s="29">
        <v>5152</v>
      </c>
      <c r="J211" s="29">
        <v>2953</v>
      </c>
      <c r="K211" s="29">
        <v>840</v>
      </c>
      <c r="L211" s="29">
        <v>381</v>
      </c>
      <c r="M211" s="29">
        <v>23</v>
      </c>
      <c r="N211" s="30">
        <v>62452</v>
      </c>
      <c r="O211" s="31">
        <v>53</v>
      </c>
      <c r="P211" s="66">
        <f t="shared" si="30"/>
        <v>0.36054421768707484</v>
      </c>
      <c r="Q211" s="29">
        <v>42</v>
      </c>
      <c r="R211" s="66">
        <f t="shared" si="31"/>
        <v>0.2857142857142857</v>
      </c>
      <c r="S211" s="29">
        <v>25</v>
      </c>
      <c r="T211" s="66">
        <f t="shared" si="32"/>
        <v>0.17006802721088435</v>
      </c>
      <c r="U211" s="29">
        <v>17</v>
      </c>
      <c r="V211" s="66">
        <f t="shared" si="33"/>
        <v>0.11564625850340136</v>
      </c>
      <c r="W211" s="29">
        <v>7</v>
      </c>
      <c r="X211" s="66">
        <f t="shared" si="34"/>
        <v>4.7619047619047616E-2</v>
      </c>
      <c r="Y211" s="29">
        <v>3</v>
      </c>
      <c r="Z211" s="66">
        <f t="shared" si="35"/>
        <v>2.0408163265306121E-2</v>
      </c>
      <c r="AA211" s="29">
        <v>0</v>
      </c>
      <c r="AB211" s="66">
        <f t="shared" si="36"/>
        <v>0</v>
      </c>
      <c r="AC211" s="29">
        <v>0</v>
      </c>
      <c r="AD211" s="66">
        <f t="shared" si="37"/>
        <v>0</v>
      </c>
      <c r="AE211" s="30">
        <v>147</v>
      </c>
      <c r="AF211" s="79">
        <f t="shared" si="38"/>
        <v>2.3538077243322872E-3</v>
      </c>
      <c r="AG211" s="32">
        <f t="shared" si="39"/>
        <v>50</v>
      </c>
      <c r="AH211" s="33"/>
      <c r="AI211" s="33"/>
      <c r="AJ211" s="33"/>
      <c r="AK211" s="33"/>
      <c r="AL211" s="33"/>
      <c r="AM211" s="33"/>
      <c r="AN211" s="33"/>
      <c r="AO211" s="34"/>
      <c r="AP211" s="34"/>
      <c r="AQ211" s="34"/>
      <c r="AR211" s="34"/>
      <c r="AS211" s="34"/>
      <c r="AT211" s="34"/>
      <c r="AU211" s="34"/>
    </row>
    <row r="212" spans="1:47" x14ac:dyDescent="0.2">
      <c r="A212" s="25" t="s">
        <v>396</v>
      </c>
      <c r="B212" s="26" t="s">
        <v>18</v>
      </c>
      <c r="C212" s="27" t="s">
        <v>60</v>
      </c>
      <c r="D212" s="28" t="s">
        <v>397</v>
      </c>
      <c r="E212" s="28" t="str">
        <f>VLOOKUP(D212,Sheet2!A$1:B$353,2,FALSE)</f>
        <v>Other Urban</v>
      </c>
      <c r="F212" s="29">
        <v>7496</v>
      </c>
      <c r="G212" s="29">
        <v>11704</v>
      </c>
      <c r="H212" s="29">
        <v>7207</v>
      </c>
      <c r="I212" s="29">
        <v>4210</v>
      </c>
      <c r="J212" s="29">
        <v>3116</v>
      </c>
      <c r="K212" s="29">
        <v>1131</v>
      </c>
      <c r="L212" s="29">
        <v>434</v>
      </c>
      <c r="M212" s="29">
        <v>20</v>
      </c>
      <c r="N212" s="30">
        <v>35318</v>
      </c>
      <c r="O212" s="31">
        <v>7</v>
      </c>
      <c r="P212" s="66">
        <f t="shared" si="30"/>
        <v>0.2</v>
      </c>
      <c r="Q212" s="29">
        <v>8</v>
      </c>
      <c r="R212" s="66">
        <f t="shared" si="31"/>
        <v>0.22857142857142856</v>
      </c>
      <c r="S212" s="29">
        <v>8</v>
      </c>
      <c r="T212" s="66">
        <f t="shared" si="32"/>
        <v>0.22857142857142856</v>
      </c>
      <c r="U212" s="29">
        <v>4</v>
      </c>
      <c r="V212" s="66">
        <f t="shared" si="33"/>
        <v>0.11428571428571428</v>
      </c>
      <c r="W212" s="29">
        <v>6</v>
      </c>
      <c r="X212" s="66">
        <f t="shared" si="34"/>
        <v>0.17142857142857143</v>
      </c>
      <c r="Y212" s="29">
        <v>1</v>
      </c>
      <c r="Z212" s="66">
        <f t="shared" si="35"/>
        <v>2.8571428571428571E-2</v>
      </c>
      <c r="AA212" s="29">
        <v>1</v>
      </c>
      <c r="AB212" s="66">
        <f t="shared" si="36"/>
        <v>2.8571428571428571E-2</v>
      </c>
      <c r="AC212" s="29">
        <v>0</v>
      </c>
      <c r="AD212" s="66">
        <f t="shared" si="37"/>
        <v>0</v>
      </c>
      <c r="AE212" s="30">
        <v>35</v>
      </c>
      <c r="AF212" s="79">
        <f t="shared" si="38"/>
        <v>9.9099609264397762E-4</v>
      </c>
      <c r="AG212" s="32">
        <f t="shared" si="39"/>
        <v>54</v>
      </c>
      <c r="AH212" s="33"/>
      <c r="AI212" s="33"/>
      <c r="AJ212" s="33"/>
      <c r="AK212" s="33"/>
      <c r="AL212" s="33"/>
      <c r="AM212" s="33"/>
      <c r="AN212" s="33"/>
      <c r="AO212" s="34"/>
      <c r="AP212" s="34"/>
      <c r="AQ212" s="34"/>
      <c r="AR212" s="34"/>
      <c r="AS212" s="34"/>
      <c r="AT212" s="34"/>
      <c r="AU212" s="34"/>
    </row>
    <row r="213" spans="1:47" x14ac:dyDescent="0.2">
      <c r="A213" s="25" t="s">
        <v>398</v>
      </c>
      <c r="B213" s="26" t="s">
        <v>18</v>
      </c>
      <c r="C213" s="27" t="s">
        <v>19</v>
      </c>
      <c r="D213" s="28" t="s">
        <v>675</v>
      </c>
      <c r="E213" s="28" t="str">
        <f>VLOOKUP(D213,Sheet2!A$1:B$353,2,FALSE)</f>
        <v>Other Urban</v>
      </c>
      <c r="F213" s="29">
        <v>1011</v>
      </c>
      <c r="G213" s="29">
        <v>3601</v>
      </c>
      <c r="H213" s="29">
        <v>11465</v>
      </c>
      <c r="I213" s="29">
        <v>16610</v>
      </c>
      <c r="J213" s="29">
        <v>10337</v>
      </c>
      <c r="K213" s="29">
        <v>7026</v>
      </c>
      <c r="L213" s="29">
        <v>6989</v>
      </c>
      <c r="M213" s="29">
        <v>936</v>
      </c>
      <c r="N213" s="30">
        <v>57975</v>
      </c>
      <c r="O213" s="31">
        <v>14</v>
      </c>
      <c r="P213" s="66">
        <f t="shared" si="30"/>
        <v>3.8461538461538464E-2</v>
      </c>
      <c r="Q213" s="29">
        <v>36</v>
      </c>
      <c r="R213" s="66">
        <f t="shared" si="31"/>
        <v>9.8901098901098897E-2</v>
      </c>
      <c r="S213" s="29">
        <v>92</v>
      </c>
      <c r="T213" s="66">
        <f t="shared" si="32"/>
        <v>0.25274725274725274</v>
      </c>
      <c r="U213" s="29">
        <v>104</v>
      </c>
      <c r="V213" s="66">
        <f t="shared" si="33"/>
        <v>0.2857142857142857</v>
      </c>
      <c r="W213" s="29">
        <v>54</v>
      </c>
      <c r="X213" s="66">
        <f t="shared" si="34"/>
        <v>0.14835164835164835</v>
      </c>
      <c r="Y213" s="29">
        <v>29</v>
      </c>
      <c r="Z213" s="66">
        <f t="shared" si="35"/>
        <v>7.9670329670329665E-2</v>
      </c>
      <c r="AA213" s="29">
        <v>28</v>
      </c>
      <c r="AB213" s="66">
        <f t="shared" si="36"/>
        <v>7.6923076923076927E-2</v>
      </c>
      <c r="AC213" s="29">
        <v>7</v>
      </c>
      <c r="AD213" s="66">
        <f t="shared" si="37"/>
        <v>1.9230769230769232E-2</v>
      </c>
      <c r="AE213" s="30">
        <v>364</v>
      </c>
      <c r="AF213" s="79">
        <f t="shared" si="38"/>
        <v>6.2785683484260458E-3</v>
      </c>
      <c r="AG213" s="32">
        <f t="shared" si="39"/>
        <v>25</v>
      </c>
      <c r="AH213" s="33"/>
      <c r="AI213" s="33"/>
      <c r="AJ213" s="33"/>
      <c r="AK213" s="33"/>
      <c r="AL213" s="33"/>
      <c r="AM213" s="33"/>
      <c r="AN213" s="33"/>
      <c r="AO213" s="34"/>
      <c r="AP213" s="34"/>
      <c r="AQ213" s="34"/>
      <c r="AR213" s="34"/>
      <c r="AS213" s="34"/>
      <c r="AT213" s="34"/>
      <c r="AU213" s="34"/>
    </row>
    <row r="214" spans="1:47" x14ac:dyDescent="0.2">
      <c r="A214" s="25" t="s">
        <v>399</v>
      </c>
      <c r="B214" s="26" t="s">
        <v>18</v>
      </c>
      <c r="C214" s="27" t="s">
        <v>22</v>
      </c>
      <c r="D214" s="28" t="s">
        <v>400</v>
      </c>
      <c r="E214" s="28" t="str">
        <f>VLOOKUP(D214,Sheet2!A$1:B$353,2,FALSE)</f>
        <v>Rural 80</v>
      </c>
      <c r="F214" s="29">
        <v>3511</v>
      </c>
      <c r="G214" s="29">
        <v>4821</v>
      </c>
      <c r="H214" s="29">
        <v>4823</v>
      </c>
      <c r="I214" s="29">
        <v>4435</v>
      </c>
      <c r="J214" s="29">
        <v>3262</v>
      </c>
      <c r="K214" s="29">
        <v>2035</v>
      </c>
      <c r="L214" s="29">
        <v>1879</v>
      </c>
      <c r="M214" s="29">
        <v>206</v>
      </c>
      <c r="N214" s="30">
        <v>24972</v>
      </c>
      <c r="O214" s="31">
        <v>32</v>
      </c>
      <c r="P214" s="66">
        <f t="shared" si="30"/>
        <v>0.1553398058252427</v>
      </c>
      <c r="Q214" s="29">
        <v>43</v>
      </c>
      <c r="R214" s="66">
        <f t="shared" si="31"/>
        <v>0.20873786407766989</v>
      </c>
      <c r="S214" s="29">
        <v>36</v>
      </c>
      <c r="T214" s="66">
        <f t="shared" si="32"/>
        <v>0.17475728155339806</v>
      </c>
      <c r="U214" s="29">
        <v>34</v>
      </c>
      <c r="V214" s="66">
        <f t="shared" si="33"/>
        <v>0.1650485436893204</v>
      </c>
      <c r="W214" s="29">
        <v>30</v>
      </c>
      <c r="X214" s="66">
        <f t="shared" si="34"/>
        <v>0.14563106796116504</v>
      </c>
      <c r="Y214" s="29">
        <v>11</v>
      </c>
      <c r="Z214" s="66">
        <f t="shared" si="35"/>
        <v>5.3398058252427182E-2</v>
      </c>
      <c r="AA214" s="29">
        <v>19</v>
      </c>
      <c r="AB214" s="66">
        <f t="shared" si="36"/>
        <v>9.2233009708737865E-2</v>
      </c>
      <c r="AC214" s="29">
        <v>1</v>
      </c>
      <c r="AD214" s="66">
        <f t="shared" si="37"/>
        <v>4.8543689320388345E-3</v>
      </c>
      <c r="AE214" s="30">
        <v>206</v>
      </c>
      <c r="AF214" s="79">
        <f t="shared" si="38"/>
        <v>8.2492391478455867E-3</v>
      </c>
      <c r="AG214" s="32">
        <f t="shared" si="39"/>
        <v>36</v>
      </c>
      <c r="AH214" s="33"/>
      <c r="AI214" s="33"/>
      <c r="AJ214" s="33"/>
      <c r="AK214" s="33"/>
      <c r="AL214" s="33"/>
      <c r="AM214" s="33"/>
      <c r="AN214" s="33"/>
      <c r="AO214" s="34"/>
      <c r="AP214" s="34"/>
      <c r="AQ214" s="34"/>
      <c r="AR214" s="34"/>
      <c r="AS214" s="34"/>
      <c r="AT214" s="34"/>
      <c r="AU214" s="34"/>
    </row>
    <row r="215" spans="1:47" x14ac:dyDescent="0.2">
      <c r="A215" s="25" t="s">
        <v>401</v>
      </c>
      <c r="B215" s="26" t="s">
        <v>38</v>
      </c>
      <c r="C215" s="27" t="s">
        <v>39</v>
      </c>
      <c r="D215" s="28" t="s">
        <v>402</v>
      </c>
      <c r="E215" s="28" t="str">
        <f>VLOOKUP(D215,Sheet2!A$1:B$353,2,FALSE)</f>
        <v>Major Urban</v>
      </c>
      <c r="F215" s="29">
        <v>544</v>
      </c>
      <c r="G215" s="29">
        <v>2107</v>
      </c>
      <c r="H215" s="29">
        <v>12704</v>
      </c>
      <c r="I215" s="29">
        <v>20093</v>
      </c>
      <c r="J215" s="29">
        <v>19636</v>
      </c>
      <c r="K215" s="29">
        <v>11621</v>
      </c>
      <c r="L215" s="29">
        <v>12399</v>
      </c>
      <c r="M215" s="29">
        <v>3221</v>
      </c>
      <c r="N215" s="30">
        <v>82325</v>
      </c>
      <c r="O215" s="31">
        <v>10</v>
      </c>
      <c r="P215" s="66">
        <f t="shared" si="30"/>
        <v>1.2239902080783354E-2</v>
      </c>
      <c r="Q215" s="29">
        <v>24</v>
      </c>
      <c r="R215" s="66">
        <f t="shared" si="31"/>
        <v>2.937576499388005E-2</v>
      </c>
      <c r="S215" s="29">
        <v>129</v>
      </c>
      <c r="T215" s="66">
        <f t="shared" si="32"/>
        <v>0.15789473684210525</v>
      </c>
      <c r="U215" s="29">
        <v>181</v>
      </c>
      <c r="V215" s="66">
        <f t="shared" si="33"/>
        <v>0.22154222766217871</v>
      </c>
      <c r="W215" s="29">
        <v>220</v>
      </c>
      <c r="X215" s="66">
        <f t="shared" si="34"/>
        <v>0.26927784577723379</v>
      </c>
      <c r="Y215" s="29">
        <v>108</v>
      </c>
      <c r="Z215" s="66">
        <f t="shared" si="35"/>
        <v>0.13219094247246022</v>
      </c>
      <c r="AA215" s="29">
        <v>120</v>
      </c>
      <c r="AB215" s="66">
        <f t="shared" si="36"/>
        <v>0.14687882496940025</v>
      </c>
      <c r="AC215" s="29">
        <v>25</v>
      </c>
      <c r="AD215" s="66">
        <f t="shared" si="37"/>
        <v>3.0599755201958383E-2</v>
      </c>
      <c r="AE215" s="30">
        <v>817</v>
      </c>
      <c r="AF215" s="79">
        <f t="shared" si="38"/>
        <v>9.9240813847555429E-3</v>
      </c>
      <c r="AG215" s="32">
        <f t="shared" si="39"/>
        <v>21</v>
      </c>
      <c r="AH215" s="33"/>
      <c r="AI215" s="33"/>
      <c r="AJ215" s="33"/>
      <c r="AK215" s="33"/>
      <c r="AL215" s="33"/>
      <c r="AM215" s="33"/>
      <c r="AN215" s="33"/>
      <c r="AO215" s="34"/>
      <c r="AP215" s="34"/>
      <c r="AQ215" s="34"/>
      <c r="AR215" s="34"/>
      <c r="AS215" s="34"/>
      <c r="AT215" s="34"/>
      <c r="AU215" s="34"/>
    </row>
    <row r="216" spans="1:47" x14ac:dyDescent="0.2">
      <c r="A216" s="25" t="s">
        <v>403</v>
      </c>
      <c r="B216" s="26" t="s">
        <v>18</v>
      </c>
      <c r="C216" s="27" t="s">
        <v>44</v>
      </c>
      <c r="D216" s="28" t="s">
        <v>404</v>
      </c>
      <c r="E216" s="28" t="str">
        <f>VLOOKUP(D216,Sheet2!A$1:B$353,2,FALSE)</f>
        <v>Rural 80</v>
      </c>
      <c r="F216" s="29">
        <v>3635</v>
      </c>
      <c r="G216" s="29">
        <v>4785</v>
      </c>
      <c r="H216" s="29">
        <v>5240</v>
      </c>
      <c r="I216" s="29">
        <v>3335</v>
      </c>
      <c r="J216" s="29">
        <v>3089</v>
      </c>
      <c r="K216" s="29">
        <v>1632</v>
      </c>
      <c r="L216" s="29">
        <v>807</v>
      </c>
      <c r="M216" s="29">
        <v>94</v>
      </c>
      <c r="N216" s="30">
        <v>22617</v>
      </c>
      <c r="O216" s="31">
        <v>90</v>
      </c>
      <c r="P216" s="66">
        <f t="shared" si="30"/>
        <v>9.5541401273885357E-2</v>
      </c>
      <c r="Q216" s="29">
        <v>165</v>
      </c>
      <c r="R216" s="66">
        <f t="shared" si="31"/>
        <v>0.1751592356687898</v>
      </c>
      <c r="S216" s="29">
        <v>223</v>
      </c>
      <c r="T216" s="66">
        <f t="shared" si="32"/>
        <v>0.23673036093418259</v>
      </c>
      <c r="U216" s="29">
        <v>212</v>
      </c>
      <c r="V216" s="66">
        <f t="shared" si="33"/>
        <v>0.22505307855626328</v>
      </c>
      <c r="W216" s="29">
        <v>158</v>
      </c>
      <c r="X216" s="66">
        <f t="shared" si="34"/>
        <v>0.16772823779193205</v>
      </c>
      <c r="Y216" s="29">
        <v>63</v>
      </c>
      <c r="Z216" s="66">
        <f t="shared" si="35"/>
        <v>6.6878980891719744E-2</v>
      </c>
      <c r="AA216" s="29">
        <v>31</v>
      </c>
      <c r="AB216" s="66">
        <f t="shared" si="36"/>
        <v>3.2908704883227176E-2</v>
      </c>
      <c r="AC216" s="29">
        <v>0</v>
      </c>
      <c r="AD216" s="66">
        <f t="shared" si="37"/>
        <v>0</v>
      </c>
      <c r="AE216" s="30">
        <v>942</v>
      </c>
      <c r="AF216" s="79">
        <f t="shared" si="38"/>
        <v>4.1650086218331342E-2</v>
      </c>
      <c r="AG216" s="32">
        <f t="shared" si="39"/>
        <v>13</v>
      </c>
      <c r="AH216" s="33"/>
      <c r="AI216" s="33"/>
      <c r="AJ216" s="33"/>
      <c r="AK216" s="33"/>
      <c r="AL216" s="33"/>
      <c r="AM216" s="33"/>
      <c r="AN216" s="33"/>
      <c r="AO216" s="34"/>
      <c r="AP216" s="34"/>
      <c r="AQ216" s="34"/>
      <c r="AR216" s="34"/>
      <c r="AS216" s="34"/>
      <c r="AT216" s="34"/>
      <c r="AU216" s="34"/>
    </row>
    <row r="217" spans="1:47" x14ac:dyDescent="0.2">
      <c r="A217" s="25" t="s">
        <v>405</v>
      </c>
      <c r="B217" s="26" t="s">
        <v>43</v>
      </c>
      <c r="C217" s="27" t="s">
        <v>22</v>
      </c>
      <c r="D217" s="28" t="s">
        <v>406</v>
      </c>
      <c r="E217" s="28" t="str">
        <f>VLOOKUP(D217,Sheet2!A$1:B$353,2,FALSE)</f>
        <v>Major Urban</v>
      </c>
      <c r="F217" s="29">
        <v>50999</v>
      </c>
      <c r="G217" s="29">
        <v>14771</v>
      </c>
      <c r="H217" s="29">
        <v>11402</v>
      </c>
      <c r="I217" s="29">
        <v>7517</v>
      </c>
      <c r="J217" s="29">
        <v>4011</v>
      </c>
      <c r="K217" s="29">
        <v>1556</v>
      </c>
      <c r="L217" s="29">
        <v>868</v>
      </c>
      <c r="M217" s="29">
        <v>52</v>
      </c>
      <c r="N217" s="30">
        <v>91176</v>
      </c>
      <c r="O217" s="31">
        <v>38</v>
      </c>
      <c r="P217" s="66">
        <f t="shared" si="30"/>
        <v>0.52777777777777779</v>
      </c>
      <c r="Q217" s="29">
        <v>13</v>
      </c>
      <c r="R217" s="66">
        <f t="shared" si="31"/>
        <v>0.18055555555555555</v>
      </c>
      <c r="S217" s="29">
        <v>8</v>
      </c>
      <c r="T217" s="66">
        <f t="shared" si="32"/>
        <v>0.1111111111111111</v>
      </c>
      <c r="U217" s="29">
        <v>5</v>
      </c>
      <c r="V217" s="66">
        <f t="shared" si="33"/>
        <v>6.9444444444444448E-2</v>
      </c>
      <c r="W217" s="29">
        <v>5</v>
      </c>
      <c r="X217" s="66">
        <f t="shared" si="34"/>
        <v>6.9444444444444448E-2</v>
      </c>
      <c r="Y217" s="29">
        <v>2</v>
      </c>
      <c r="Z217" s="66">
        <f t="shared" si="35"/>
        <v>2.7777777777777776E-2</v>
      </c>
      <c r="AA217" s="29">
        <v>1</v>
      </c>
      <c r="AB217" s="66">
        <f t="shared" si="36"/>
        <v>1.3888888888888888E-2</v>
      </c>
      <c r="AC217" s="29">
        <v>0</v>
      </c>
      <c r="AD217" s="66">
        <f t="shared" si="37"/>
        <v>0</v>
      </c>
      <c r="AE217" s="30">
        <v>72</v>
      </c>
      <c r="AF217" s="79">
        <f t="shared" si="38"/>
        <v>7.8968149513029742E-4</v>
      </c>
      <c r="AG217" s="32">
        <f t="shared" si="39"/>
        <v>66</v>
      </c>
      <c r="AH217" s="33"/>
      <c r="AI217" s="33"/>
      <c r="AJ217" s="33"/>
      <c r="AK217" s="33"/>
      <c r="AL217" s="33"/>
      <c r="AM217" s="33"/>
      <c r="AN217" s="33"/>
      <c r="AO217" s="34"/>
      <c r="AP217" s="34"/>
      <c r="AQ217" s="34"/>
      <c r="AR217" s="34"/>
      <c r="AS217" s="34"/>
      <c r="AT217" s="34"/>
      <c r="AU217" s="34"/>
    </row>
    <row r="218" spans="1:47" x14ac:dyDescent="0.2">
      <c r="A218" s="25" t="s">
        <v>407</v>
      </c>
      <c r="B218" s="26" t="s">
        <v>18</v>
      </c>
      <c r="C218" s="27" t="s">
        <v>10</v>
      </c>
      <c r="D218" s="28" t="s">
        <v>408</v>
      </c>
      <c r="E218" s="28" t="str">
        <f>VLOOKUP(D218,Sheet2!A$1:B$353,2,FALSE)</f>
        <v>Large Urban</v>
      </c>
      <c r="F218" s="29">
        <v>1353</v>
      </c>
      <c r="G218" s="29">
        <v>3536</v>
      </c>
      <c r="H218" s="29">
        <v>11506</v>
      </c>
      <c r="I218" s="29">
        <v>10158</v>
      </c>
      <c r="J218" s="29">
        <v>4734</v>
      </c>
      <c r="K218" s="29">
        <v>2185</v>
      </c>
      <c r="L218" s="29">
        <v>1115</v>
      </c>
      <c r="M218" s="29">
        <v>77</v>
      </c>
      <c r="N218" s="30">
        <v>34664</v>
      </c>
      <c r="O218" s="31">
        <v>13</v>
      </c>
      <c r="P218" s="66">
        <f t="shared" si="30"/>
        <v>0.17567567567567569</v>
      </c>
      <c r="Q218" s="29">
        <v>4</v>
      </c>
      <c r="R218" s="66">
        <f t="shared" si="31"/>
        <v>5.4054054054054057E-2</v>
      </c>
      <c r="S218" s="29">
        <v>23</v>
      </c>
      <c r="T218" s="66">
        <f t="shared" si="32"/>
        <v>0.3108108108108108</v>
      </c>
      <c r="U218" s="29">
        <v>19</v>
      </c>
      <c r="V218" s="66">
        <f t="shared" si="33"/>
        <v>0.25675675675675674</v>
      </c>
      <c r="W218" s="29">
        <v>6</v>
      </c>
      <c r="X218" s="66">
        <f t="shared" si="34"/>
        <v>8.1081081081081086E-2</v>
      </c>
      <c r="Y218" s="29">
        <v>1</v>
      </c>
      <c r="Z218" s="66">
        <f t="shared" si="35"/>
        <v>1.3513513513513514E-2</v>
      </c>
      <c r="AA218" s="29">
        <v>6</v>
      </c>
      <c r="AB218" s="66">
        <f t="shared" si="36"/>
        <v>8.1081081081081086E-2</v>
      </c>
      <c r="AC218" s="29">
        <v>2</v>
      </c>
      <c r="AD218" s="66">
        <f t="shared" si="37"/>
        <v>2.7027027027027029E-2</v>
      </c>
      <c r="AE218" s="30">
        <v>74</v>
      </c>
      <c r="AF218" s="79">
        <f t="shared" si="38"/>
        <v>2.1347795984306486E-3</v>
      </c>
      <c r="AG218" s="32">
        <f t="shared" si="39"/>
        <v>34</v>
      </c>
      <c r="AH218" s="33"/>
      <c r="AI218" s="33"/>
      <c r="AJ218" s="33"/>
      <c r="AK218" s="33"/>
      <c r="AL218" s="33"/>
      <c r="AM218" s="33"/>
      <c r="AN218" s="33"/>
      <c r="AO218" s="34"/>
      <c r="AP218" s="34"/>
      <c r="AQ218" s="34"/>
      <c r="AR218" s="34"/>
      <c r="AS218" s="34"/>
      <c r="AT218" s="34"/>
      <c r="AU218" s="34"/>
    </row>
    <row r="219" spans="1:47" x14ac:dyDescent="0.2">
      <c r="A219" s="25" t="s">
        <v>409</v>
      </c>
      <c r="B219" s="26" t="s">
        <v>18</v>
      </c>
      <c r="C219" s="27" t="s">
        <v>22</v>
      </c>
      <c r="D219" s="28" t="s">
        <v>410</v>
      </c>
      <c r="E219" s="28" t="str">
        <f>VLOOKUP(D219,Sheet2!A$1:B$353,2,FALSE)</f>
        <v>Other Urban</v>
      </c>
      <c r="F219" s="29">
        <v>15941</v>
      </c>
      <c r="G219" s="29">
        <v>4775</v>
      </c>
      <c r="H219" s="29">
        <v>4021</v>
      </c>
      <c r="I219" s="29">
        <v>3232</v>
      </c>
      <c r="J219" s="29">
        <v>1855</v>
      </c>
      <c r="K219" s="29">
        <v>644</v>
      </c>
      <c r="L219" s="29">
        <v>437</v>
      </c>
      <c r="M219" s="29">
        <v>38</v>
      </c>
      <c r="N219" s="30">
        <v>30943</v>
      </c>
      <c r="O219" s="31">
        <v>76</v>
      </c>
      <c r="P219" s="66">
        <f t="shared" si="30"/>
        <v>0.562962962962963</v>
      </c>
      <c r="Q219" s="29">
        <v>23</v>
      </c>
      <c r="R219" s="66">
        <f t="shared" si="31"/>
        <v>0.17037037037037037</v>
      </c>
      <c r="S219" s="29">
        <v>10</v>
      </c>
      <c r="T219" s="66">
        <f t="shared" si="32"/>
        <v>7.407407407407407E-2</v>
      </c>
      <c r="U219" s="29">
        <v>13</v>
      </c>
      <c r="V219" s="66">
        <f t="shared" si="33"/>
        <v>9.6296296296296297E-2</v>
      </c>
      <c r="W219" s="29">
        <v>7</v>
      </c>
      <c r="X219" s="66">
        <f t="shared" si="34"/>
        <v>5.185185185185185E-2</v>
      </c>
      <c r="Y219" s="29">
        <v>4</v>
      </c>
      <c r="Z219" s="66">
        <f t="shared" si="35"/>
        <v>2.9629629629629631E-2</v>
      </c>
      <c r="AA219" s="29">
        <v>2</v>
      </c>
      <c r="AB219" s="66">
        <f t="shared" si="36"/>
        <v>1.4814814814814815E-2</v>
      </c>
      <c r="AC219" s="29">
        <v>0</v>
      </c>
      <c r="AD219" s="66">
        <f t="shared" si="37"/>
        <v>0</v>
      </c>
      <c r="AE219" s="30">
        <v>135</v>
      </c>
      <c r="AF219" s="79">
        <f t="shared" si="38"/>
        <v>4.3628607439485509E-3</v>
      </c>
      <c r="AG219" s="32">
        <f t="shared" si="39"/>
        <v>32</v>
      </c>
      <c r="AH219" s="33"/>
      <c r="AI219" s="33"/>
      <c r="AJ219" s="33"/>
      <c r="AK219" s="33"/>
      <c r="AL219" s="33"/>
      <c r="AM219" s="33"/>
      <c r="AN219" s="33"/>
      <c r="AO219" s="34"/>
      <c r="AP219" s="34"/>
      <c r="AQ219" s="34"/>
      <c r="AR219" s="34"/>
      <c r="AS219" s="34"/>
      <c r="AT219" s="34"/>
      <c r="AU219" s="34"/>
    </row>
    <row r="220" spans="1:47" x14ac:dyDescent="0.2">
      <c r="A220" s="25" t="s">
        <v>411</v>
      </c>
      <c r="B220" s="26" t="s">
        <v>18</v>
      </c>
      <c r="C220" s="27" t="s">
        <v>19</v>
      </c>
      <c r="D220" s="28" t="s">
        <v>412</v>
      </c>
      <c r="E220" s="28" t="str">
        <f>VLOOKUP(D220,Sheet2!A$1:B$353,2,FALSE)</f>
        <v>Rural 50</v>
      </c>
      <c r="F220" s="29">
        <v>4683</v>
      </c>
      <c r="G220" s="29">
        <v>6920</v>
      </c>
      <c r="H220" s="29">
        <v>9732</v>
      </c>
      <c r="I220" s="29">
        <v>8921</v>
      </c>
      <c r="J220" s="29">
        <v>7186</v>
      </c>
      <c r="K220" s="29">
        <v>3724</v>
      </c>
      <c r="L220" s="29">
        <v>2525</v>
      </c>
      <c r="M220" s="29">
        <v>263</v>
      </c>
      <c r="N220" s="30">
        <v>43954</v>
      </c>
      <c r="O220" s="31">
        <v>259</v>
      </c>
      <c r="P220" s="66">
        <f t="shared" si="30"/>
        <v>0.17679180887372015</v>
      </c>
      <c r="Q220" s="29">
        <v>232</v>
      </c>
      <c r="R220" s="66">
        <f t="shared" si="31"/>
        <v>0.15836177474402729</v>
      </c>
      <c r="S220" s="29">
        <v>285</v>
      </c>
      <c r="T220" s="66">
        <f t="shared" si="32"/>
        <v>0.19453924914675769</v>
      </c>
      <c r="U220" s="29">
        <v>269</v>
      </c>
      <c r="V220" s="66">
        <f t="shared" si="33"/>
        <v>0.18361774744027304</v>
      </c>
      <c r="W220" s="29">
        <v>201</v>
      </c>
      <c r="X220" s="66">
        <f t="shared" si="34"/>
        <v>0.13720136518771331</v>
      </c>
      <c r="Y220" s="29">
        <v>107</v>
      </c>
      <c r="Z220" s="66">
        <f t="shared" si="35"/>
        <v>7.303754266211604E-2</v>
      </c>
      <c r="AA220" s="29">
        <v>97</v>
      </c>
      <c r="AB220" s="66">
        <f t="shared" si="36"/>
        <v>6.6211604095563134E-2</v>
      </c>
      <c r="AC220" s="29">
        <v>15</v>
      </c>
      <c r="AD220" s="66">
        <f t="shared" si="37"/>
        <v>1.0238907849829351E-2</v>
      </c>
      <c r="AE220" s="30">
        <v>1465</v>
      </c>
      <c r="AF220" s="79">
        <f t="shared" si="38"/>
        <v>3.3330299858943438E-2</v>
      </c>
      <c r="AG220" s="32">
        <f t="shared" si="39"/>
        <v>4</v>
      </c>
      <c r="AH220" s="33"/>
      <c r="AI220" s="33"/>
      <c r="AJ220" s="33"/>
      <c r="AK220" s="33"/>
      <c r="AL220" s="33"/>
      <c r="AM220" s="33"/>
      <c r="AN220" s="33"/>
      <c r="AO220" s="34"/>
      <c r="AP220" s="34"/>
      <c r="AQ220" s="34"/>
      <c r="AR220" s="34"/>
      <c r="AS220" s="34"/>
      <c r="AT220" s="34"/>
      <c r="AU220" s="34"/>
    </row>
    <row r="221" spans="1:47" x14ac:dyDescent="0.2">
      <c r="A221" s="25" t="s">
        <v>413</v>
      </c>
      <c r="B221" s="26" t="s">
        <v>43</v>
      </c>
      <c r="C221" s="27" t="s">
        <v>44</v>
      </c>
      <c r="D221" s="28" t="s">
        <v>414</v>
      </c>
      <c r="E221" s="28" t="str">
        <f>VLOOKUP(D221,Sheet2!A$1:B$353,2,FALSE)</f>
        <v>Large Urban</v>
      </c>
      <c r="F221" s="29">
        <v>62567</v>
      </c>
      <c r="G221" s="29">
        <v>21630</v>
      </c>
      <c r="H221" s="29">
        <v>14511</v>
      </c>
      <c r="I221" s="29">
        <v>8266</v>
      </c>
      <c r="J221" s="29">
        <v>4207</v>
      </c>
      <c r="K221" s="29">
        <v>1623</v>
      </c>
      <c r="L221" s="29">
        <v>626</v>
      </c>
      <c r="M221" s="29">
        <v>58</v>
      </c>
      <c r="N221" s="30">
        <v>113488</v>
      </c>
      <c r="O221" s="31">
        <v>221</v>
      </c>
      <c r="P221" s="66">
        <f t="shared" si="30"/>
        <v>0.54034229828850855</v>
      </c>
      <c r="Q221" s="29">
        <v>72</v>
      </c>
      <c r="R221" s="66">
        <f t="shared" si="31"/>
        <v>0.17603911980440098</v>
      </c>
      <c r="S221" s="29">
        <v>50</v>
      </c>
      <c r="T221" s="66">
        <f t="shared" si="32"/>
        <v>0.12224938875305623</v>
      </c>
      <c r="U221" s="29">
        <v>31</v>
      </c>
      <c r="V221" s="66">
        <f t="shared" si="33"/>
        <v>7.5794621026894868E-2</v>
      </c>
      <c r="W221" s="29">
        <v>18</v>
      </c>
      <c r="X221" s="66">
        <f t="shared" si="34"/>
        <v>4.4009779951100246E-2</v>
      </c>
      <c r="Y221" s="29">
        <v>9</v>
      </c>
      <c r="Z221" s="66">
        <f t="shared" si="35"/>
        <v>2.2004889975550123E-2</v>
      </c>
      <c r="AA221" s="29">
        <v>8</v>
      </c>
      <c r="AB221" s="66">
        <f t="shared" si="36"/>
        <v>1.9559902200488997E-2</v>
      </c>
      <c r="AC221" s="29">
        <v>0</v>
      </c>
      <c r="AD221" s="66">
        <f t="shared" si="37"/>
        <v>0</v>
      </c>
      <c r="AE221" s="30">
        <v>409</v>
      </c>
      <c r="AF221" s="79">
        <f t="shared" si="38"/>
        <v>3.6039052587057661E-3</v>
      </c>
      <c r="AG221" s="32">
        <f t="shared" si="39"/>
        <v>29</v>
      </c>
      <c r="AH221" s="33"/>
      <c r="AI221" s="33"/>
      <c r="AJ221" s="33"/>
      <c r="AK221" s="33"/>
      <c r="AL221" s="33"/>
      <c r="AM221" s="33"/>
      <c r="AN221" s="33"/>
      <c r="AO221" s="34"/>
      <c r="AP221" s="34"/>
      <c r="AQ221" s="34"/>
      <c r="AR221" s="34"/>
      <c r="AS221" s="34"/>
      <c r="AT221" s="34"/>
      <c r="AU221" s="34"/>
    </row>
    <row r="222" spans="1:47" x14ac:dyDescent="0.2">
      <c r="A222" s="25" t="s">
        <v>415</v>
      </c>
      <c r="B222" s="26" t="s">
        <v>18</v>
      </c>
      <c r="C222" s="27" t="s">
        <v>60</v>
      </c>
      <c r="D222" s="28" t="s">
        <v>416</v>
      </c>
      <c r="E222" s="28" t="str">
        <f>VLOOKUP(D222,Sheet2!A$1:B$353,2,FALSE)</f>
        <v>Significant Rural</v>
      </c>
      <c r="F222" s="29">
        <v>8236</v>
      </c>
      <c r="G222" s="29">
        <v>10956</v>
      </c>
      <c r="H222" s="29">
        <v>10463</v>
      </c>
      <c r="I222" s="29">
        <v>5654</v>
      </c>
      <c r="J222" s="29">
        <v>4076</v>
      </c>
      <c r="K222" s="29">
        <v>2548</v>
      </c>
      <c r="L222" s="29">
        <v>1475</v>
      </c>
      <c r="M222" s="29">
        <v>101</v>
      </c>
      <c r="N222" s="30">
        <v>43509</v>
      </c>
      <c r="O222" s="31">
        <v>48</v>
      </c>
      <c r="P222" s="66">
        <f t="shared" si="30"/>
        <v>0.24870466321243523</v>
      </c>
      <c r="Q222" s="29">
        <v>50</v>
      </c>
      <c r="R222" s="66">
        <f t="shared" si="31"/>
        <v>0.25906735751295334</v>
      </c>
      <c r="S222" s="29">
        <v>33</v>
      </c>
      <c r="T222" s="66">
        <f t="shared" si="32"/>
        <v>0.17098445595854922</v>
      </c>
      <c r="U222" s="29">
        <v>24</v>
      </c>
      <c r="V222" s="66">
        <f t="shared" si="33"/>
        <v>0.12435233160621761</v>
      </c>
      <c r="W222" s="29">
        <v>15</v>
      </c>
      <c r="X222" s="66">
        <f t="shared" si="34"/>
        <v>7.7720207253886009E-2</v>
      </c>
      <c r="Y222" s="29">
        <v>11</v>
      </c>
      <c r="Z222" s="66">
        <f t="shared" si="35"/>
        <v>5.6994818652849742E-2</v>
      </c>
      <c r="AA222" s="29">
        <v>12</v>
      </c>
      <c r="AB222" s="66">
        <f t="shared" si="36"/>
        <v>6.2176165803108807E-2</v>
      </c>
      <c r="AC222" s="29">
        <v>0</v>
      </c>
      <c r="AD222" s="66">
        <f t="shared" si="37"/>
        <v>0</v>
      </c>
      <c r="AE222" s="30">
        <v>193</v>
      </c>
      <c r="AF222" s="79">
        <f t="shared" si="38"/>
        <v>4.4358638442621064E-3</v>
      </c>
      <c r="AG222" s="32">
        <f t="shared" si="39"/>
        <v>34</v>
      </c>
      <c r="AH222" s="33"/>
      <c r="AI222" s="33"/>
      <c r="AJ222" s="33"/>
      <c r="AK222" s="33"/>
      <c r="AL222" s="33"/>
      <c r="AM222" s="33"/>
      <c r="AN222" s="33"/>
      <c r="AO222" s="34"/>
      <c r="AP222" s="34"/>
      <c r="AQ222" s="34"/>
      <c r="AR222" s="34"/>
      <c r="AS222" s="34"/>
      <c r="AT222" s="34"/>
      <c r="AU222" s="34"/>
    </row>
    <row r="223" spans="1:47" x14ac:dyDescent="0.2">
      <c r="A223" s="25" t="s">
        <v>417</v>
      </c>
      <c r="B223" s="26" t="s">
        <v>18</v>
      </c>
      <c r="C223" s="27" t="s">
        <v>19</v>
      </c>
      <c r="D223" s="28" t="s">
        <v>418</v>
      </c>
      <c r="E223" s="28" t="str">
        <f>VLOOKUP(D223,Sheet2!A$1:B$353,2,FALSE)</f>
        <v>Major Urban</v>
      </c>
      <c r="F223" s="29">
        <v>1465</v>
      </c>
      <c r="G223" s="29">
        <v>1305</v>
      </c>
      <c r="H223" s="29">
        <v>6327</v>
      </c>
      <c r="I223" s="29">
        <v>11005</v>
      </c>
      <c r="J223" s="29">
        <v>6519</v>
      </c>
      <c r="K223" s="29">
        <v>3883</v>
      </c>
      <c r="L223" s="29">
        <v>2889</v>
      </c>
      <c r="M223" s="29">
        <v>1026</v>
      </c>
      <c r="N223" s="30">
        <v>34419</v>
      </c>
      <c r="O223" s="31">
        <v>35</v>
      </c>
      <c r="P223" s="66">
        <f t="shared" si="30"/>
        <v>0.15909090909090909</v>
      </c>
      <c r="Q223" s="29">
        <v>5</v>
      </c>
      <c r="R223" s="66">
        <f t="shared" si="31"/>
        <v>2.2727272727272728E-2</v>
      </c>
      <c r="S223" s="29">
        <v>34</v>
      </c>
      <c r="T223" s="66">
        <f t="shared" si="32"/>
        <v>0.15454545454545454</v>
      </c>
      <c r="U223" s="29">
        <v>35</v>
      </c>
      <c r="V223" s="66">
        <f t="shared" si="33"/>
        <v>0.15909090909090909</v>
      </c>
      <c r="W223" s="29">
        <v>29</v>
      </c>
      <c r="X223" s="66">
        <f t="shared" si="34"/>
        <v>0.13181818181818181</v>
      </c>
      <c r="Y223" s="29">
        <v>11</v>
      </c>
      <c r="Z223" s="66">
        <f t="shared" si="35"/>
        <v>0.05</v>
      </c>
      <c r="AA223" s="29">
        <v>22</v>
      </c>
      <c r="AB223" s="66">
        <f t="shared" si="36"/>
        <v>0.1</v>
      </c>
      <c r="AC223" s="29">
        <v>49</v>
      </c>
      <c r="AD223" s="66">
        <f t="shared" si="37"/>
        <v>0.22272727272727272</v>
      </c>
      <c r="AE223" s="30">
        <v>220</v>
      </c>
      <c r="AF223" s="79">
        <f t="shared" si="38"/>
        <v>6.3918184723553853E-3</v>
      </c>
      <c r="AG223" s="32">
        <f t="shared" si="39"/>
        <v>33</v>
      </c>
      <c r="AH223" s="33"/>
      <c r="AI223" s="33"/>
      <c r="AJ223" s="33"/>
      <c r="AK223" s="33"/>
      <c r="AL223" s="33"/>
      <c r="AM223" s="33"/>
      <c r="AN223" s="33"/>
      <c r="AO223" s="34"/>
      <c r="AP223" s="34"/>
      <c r="AQ223" s="34"/>
      <c r="AR223" s="34"/>
      <c r="AS223" s="34"/>
      <c r="AT223" s="34"/>
      <c r="AU223" s="34"/>
    </row>
    <row r="224" spans="1:47" x14ac:dyDescent="0.2">
      <c r="A224" s="25" t="s">
        <v>419</v>
      </c>
      <c r="B224" s="26" t="s">
        <v>18</v>
      </c>
      <c r="C224" s="27" t="s">
        <v>25</v>
      </c>
      <c r="D224" s="28" t="s">
        <v>420</v>
      </c>
      <c r="E224" s="28" t="str">
        <f>VLOOKUP(D224,Sheet2!A$1:B$353,2,FALSE)</f>
        <v>Rural 50</v>
      </c>
      <c r="F224" s="29">
        <v>6056</v>
      </c>
      <c r="G224" s="29">
        <v>9714</v>
      </c>
      <c r="H224" s="29">
        <v>10554</v>
      </c>
      <c r="I224" s="29">
        <v>8906</v>
      </c>
      <c r="J224" s="29">
        <v>6218</v>
      </c>
      <c r="K224" s="29">
        <v>3788</v>
      </c>
      <c r="L224" s="29">
        <v>2264</v>
      </c>
      <c r="M224" s="29">
        <v>122</v>
      </c>
      <c r="N224" s="30">
        <v>47622</v>
      </c>
      <c r="O224" s="31">
        <v>72</v>
      </c>
      <c r="P224" s="66">
        <f t="shared" si="30"/>
        <v>0.26470588235294118</v>
      </c>
      <c r="Q224" s="29">
        <v>58</v>
      </c>
      <c r="R224" s="66">
        <f t="shared" si="31"/>
        <v>0.21323529411764705</v>
      </c>
      <c r="S224" s="29">
        <v>50</v>
      </c>
      <c r="T224" s="66">
        <f t="shared" si="32"/>
        <v>0.18382352941176472</v>
      </c>
      <c r="U224" s="29">
        <v>41</v>
      </c>
      <c r="V224" s="66">
        <f t="shared" si="33"/>
        <v>0.15073529411764705</v>
      </c>
      <c r="W224" s="29">
        <v>19</v>
      </c>
      <c r="X224" s="66">
        <f t="shared" si="34"/>
        <v>6.985294117647059E-2</v>
      </c>
      <c r="Y224" s="29">
        <v>19</v>
      </c>
      <c r="Z224" s="66">
        <f t="shared" si="35"/>
        <v>6.985294117647059E-2</v>
      </c>
      <c r="AA224" s="29">
        <v>11</v>
      </c>
      <c r="AB224" s="66">
        <f t="shared" si="36"/>
        <v>4.0441176470588237E-2</v>
      </c>
      <c r="AC224" s="29">
        <v>2</v>
      </c>
      <c r="AD224" s="66">
        <f t="shared" si="37"/>
        <v>7.3529411764705881E-3</v>
      </c>
      <c r="AE224" s="30">
        <v>272</v>
      </c>
      <c r="AF224" s="79">
        <f t="shared" si="38"/>
        <v>5.7116458779555663E-3</v>
      </c>
      <c r="AG224" s="32">
        <f t="shared" si="39"/>
        <v>32</v>
      </c>
      <c r="AH224" s="33"/>
      <c r="AI224" s="33"/>
      <c r="AJ224" s="33"/>
      <c r="AK224" s="33"/>
      <c r="AL224" s="33"/>
      <c r="AM224" s="33"/>
      <c r="AN224" s="33"/>
      <c r="AO224" s="34"/>
      <c r="AP224" s="34"/>
      <c r="AQ224" s="34"/>
      <c r="AR224" s="34"/>
      <c r="AS224" s="34"/>
      <c r="AT224" s="34"/>
      <c r="AU224" s="34"/>
    </row>
    <row r="225" spans="1:47" x14ac:dyDescent="0.2">
      <c r="A225" s="25" t="s">
        <v>421</v>
      </c>
      <c r="B225" s="26" t="s">
        <v>18</v>
      </c>
      <c r="C225" s="27" t="s">
        <v>19</v>
      </c>
      <c r="D225" s="28" t="s">
        <v>422</v>
      </c>
      <c r="E225" s="28" t="str">
        <f>VLOOKUP(D225,Sheet2!A$1:B$353,2,FALSE)</f>
        <v>Other Urban</v>
      </c>
      <c r="F225" s="29">
        <v>1253</v>
      </c>
      <c r="G225" s="29">
        <v>8222</v>
      </c>
      <c r="H225" s="29">
        <v>15110</v>
      </c>
      <c r="I225" s="29">
        <v>8464</v>
      </c>
      <c r="J225" s="29">
        <v>3775</v>
      </c>
      <c r="K225" s="29">
        <v>1141</v>
      </c>
      <c r="L225" s="29">
        <v>314</v>
      </c>
      <c r="M225" s="29">
        <v>38</v>
      </c>
      <c r="N225" s="30">
        <v>38317</v>
      </c>
      <c r="O225" s="31">
        <v>20</v>
      </c>
      <c r="P225" s="66">
        <f t="shared" si="30"/>
        <v>9.2165898617511524E-2</v>
      </c>
      <c r="Q225" s="29">
        <v>74</v>
      </c>
      <c r="R225" s="66">
        <f t="shared" si="31"/>
        <v>0.34101382488479265</v>
      </c>
      <c r="S225" s="29">
        <v>67</v>
      </c>
      <c r="T225" s="66">
        <f t="shared" si="32"/>
        <v>0.30875576036866359</v>
      </c>
      <c r="U225" s="29">
        <v>39</v>
      </c>
      <c r="V225" s="66">
        <f t="shared" si="33"/>
        <v>0.17972350230414746</v>
      </c>
      <c r="W225" s="29">
        <v>12</v>
      </c>
      <c r="X225" s="66">
        <f t="shared" si="34"/>
        <v>5.5299539170506916E-2</v>
      </c>
      <c r="Y225" s="29">
        <v>4</v>
      </c>
      <c r="Z225" s="66">
        <f t="shared" si="35"/>
        <v>1.8433179723502304E-2</v>
      </c>
      <c r="AA225" s="29">
        <v>1</v>
      </c>
      <c r="AB225" s="66">
        <f t="shared" si="36"/>
        <v>4.608294930875576E-3</v>
      </c>
      <c r="AC225" s="29">
        <v>0</v>
      </c>
      <c r="AD225" s="66">
        <f t="shared" si="37"/>
        <v>0</v>
      </c>
      <c r="AE225" s="30">
        <v>217</v>
      </c>
      <c r="AF225" s="79">
        <f t="shared" si="38"/>
        <v>5.6632826160711953E-3</v>
      </c>
      <c r="AG225" s="32">
        <f t="shared" si="39"/>
        <v>27</v>
      </c>
      <c r="AH225" s="33"/>
      <c r="AI225" s="33"/>
      <c r="AJ225" s="33"/>
      <c r="AK225" s="33"/>
      <c r="AL225" s="33"/>
      <c r="AM225" s="33"/>
      <c r="AN225" s="33"/>
      <c r="AO225" s="34"/>
      <c r="AP225" s="34"/>
      <c r="AQ225" s="34"/>
      <c r="AR225" s="34"/>
      <c r="AS225" s="34"/>
      <c r="AT225" s="34"/>
      <c r="AU225" s="34"/>
    </row>
    <row r="226" spans="1:47" x14ac:dyDescent="0.2">
      <c r="A226" s="25" t="s">
        <v>423</v>
      </c>
      <c r="B226" s="26" t="s">
        <v>54</v>
      </c>
      <c r="C226" s="27" t="s">
        <v>25</v>
      </c>
      <c r="D226" s="28" t="s">
        <v>676</v>
      </c>
      <c r="E226" s="28" t="str">
        <f>VLOOKUP(D226,Sheet2!A$1:B$353,2,FALSE)</f>
        <v>Rural 80</v>
      </c>
      <c r="F226" s="29">
        <v>1576</v>
      </c>
      <c r="G226" s="29">
        <v>4260</v>
      </c>
      <c r="H226" s="29">
        <v>2844</v>
      </c>
      <c r="I226" s="29">
        <v>2307</v>
      </c>
      <c r="J226" s="29">
        <v>2186</v>
      </c>
      <c r="K226" s="29">
        <v>1542</v>
      </c>
      <c r="L226" s="29">
        <v>1227</v>
      </c>
      <c r="M226" s="29">
        <v>146</v>
      </c>
      <c r="N226" s="30">
        <v>16088</v>
      </c>
      <c r="O226" s="31">
        <v>14</v>
      </c>
      <c r="P226" s="66">
        <f t="shared" si="30"/>
        <v>9.2715231788079472E-2</v>
      </c>
      <c r="Q226" s="29">
        <v>21</v>
      </c>
      <c r="R226" s="66">
        <f t="shared" si="31"/>
        <v>0.13907284768211919</v>
      </c>
      <c r="S226" s="29">
        <v>30</v>
      </c>
      <c r="T226" s="66">
        <f t="shared" si="32"/>
        <v>0.19867549668874171</v>
      </c>
      <c r="U226" s="29">
        <v>24</v>
      </c>
      <c r="V226" s="66">
        <f t="shared" si="33"/>
        <v>0.15894039735099338</v>
      </c>
      <c r="W226" s="29">
        <v>16</v>
      </c>
      <c r="X226" s="66">
        <f t="shared" si="34"/>
        <v>0.10596026490066225</v>
      </c>
      <c r="Y226" s="29">
        <v>14</v>
      </c>
      <c r="Z226" s="66">
        <f t="shared" si="35"/>
        <v>9.2715231788079472E-2</v>
      </c>
      <c r="AA226" s="29">
        <v>24</v>
      </c>
      <c r="AB226" s="66">
        <f t="shared" si="36"/>
        <v>0.15894039735099338</v>
      </c>
      <c r="AC226" s="29">
        <v>8</v>
      </c>
      <c r="AD226" s="66">
        <f t="shared" si="37"/>
        <v>5.2980132450331126E-2</v>
      </c>
      <c r="AE226" s="30">
        <v>151</v>
      </c>
      <c r="AF226" s="79">
        <f t="shared" si="38"/>
        <v>9.3858776727996016E-3</v>
      </c>
      <c r="AG226" s="32">
        <f t="shared" si="39"/>
        <v>34</v>
      </c>
      <c r="AH226" s="33"/>
      <c r="AI226" s="33"/>
      <c r="AJ226" s="33"/>
      <c r="AK226" s="33"/>
      <c r="AL226" s="33"/>
      <c r="AM226" s="33"/>
      <c r="AN226" s="33"/>
      <c r="AO226" s="34"/>
      <c r="AP226" s="34"/>
      <c r="AQ226" s="34"/>
      <c r="AR226" s="34"/>
      <c r="AS226" s="34"/>
      <c r="AT226" s="34"/>
      <c r="AU226" s="34"/>
    </row>
    <row r="227" spans="1:47" x14ac:dyDescent="0.2">
      <c r="A227" s="25" t="s">
        <v>424</v>
      </c>
      <c r="B227" s="26" t="s">
        <v>18</v>
      </c>
      <c r="C227" s="27" t="s">
        <v>44</v>
      </c>
      <c r="D227" s="28" t="s">
        <v>425</v>
      </c>
      <c r="E227" s="28" t="str">
        <f>VLOOKUP(D227,Sheet2!A$1:B$353,2,FALSE)</f>
        <v>Rural 80</v>
      </c>
      <c r="F227" s="29">
        <v>2284</v>
      </c>
      <c r="G227" s="29">
        <v>5972</v>
      </c>
      <c r="H227" s="29">
        <v>5622</v>
      </c>
      <c r="I227" s="29">
        <v>4051</v>
      </c>
      <c r="J227" s="29">
        <v>3262</v>
      </c>
      <c r="K227" s="29">
        <v>1962</v>
      </c>
      <c r="L227" s="29">
        <v>1144</v>
      </c>
      <c r="M227" s="29">
        <v>103</v>
      </c>
      <c r="N227" s="30">
        <v>24400</v>
      </c>
      <c r="O227" s="31">
        <v>71</v>
      </c>
      <c r="P227" s="66">
        <f t="shared" si="30"/>
        <v>8.819875776397515E-2</v>
      </c>
      <c r="Q227" s="29">
        <v>153</v>
      </c>
      <c r="R227" s="66">
        <f t="shared" si="31"/>
        <v>0.19006211180124225</v>
      </c>
      <c r="S227" s="29">
        <v>247</v>
      </c>
      <c r="T227" s="66">
        <f t="shared" si="32"/>
        <v>0.30683229813664598</v>
      </c>
      <c r="U227" s="29">
        <v>143</v>
      </c>
      <c r="V227" s="66">
        <f t="shared" si="33"/>
        <v>0.17763975155279504</v>
      </c>
      <c r="W227" s="29">
        <v>104</v>
      </c>
      <c r="X227" s="66">
        <f t="shared" si="34"/>
        <v>0.12919254658385093</v>
      </c>
      <c r="Y227" s="29">
        <v>54</v>
      </c>
      <c r="Z227" s="66">
        <f t="shared" si="35"/>
        <v>6.70807453416149E-2</v>
      </c>
      <c r="AA227" s="29">
        <v>29</v>
      </c>
      <c r="AB227" s="66">
        <f t="shared" si="36"/>
        <v>3.6024844720496892E-2</v>
      </c>
      <c r="AC227" s="29">
        <v>4</v>
      </c>
      <c r="AD227" s="66">
        <f t="shared" si="37"/>
        <v>4.9689440993788822E-3</v>
      </c>
      <c r="AE227" s="30">
        <v>805</v>
      </c>
      <c r="AF227" s="79">
        <f t="shared" si="38"/>
        <v>3.2991803278688524E-2</v>
      </c>
      <c r="AG227" s="32">
        <f t="shared" si="39"/>
        <v>16</v>
      </c>
      <c r="AH227" s="33"/>
      <c r="AI227" s="33"/>
      <c r="AJ227" s="33"/>
      <c r="AK227" s="33"/>
      <c r="AL227" s="33"/>
      <c r="AM227" s="33"/>
      <c r="AN227" s="33"/>
      <c r="AO227" s="34"/>
      <c r="AP227" s="34"/>
      <c r="AQ227" s="34"/>
      <c r="AR227" s="34"/>
      <c r="AS227" s="34"/>
      <c r="AT227" s="34"/>
      <c r="AU227" s="34"/>
    </row>
    <row r="228" spans="1:47" x14ac:dyDescent="0.2">
      <c r="A228" s="25" t="s">
        <v>426</v>
      </c>
      <c r="B228" s="26" t="s">
        <v>43</v>
      </c>
      <c r="C228" s="27" t="s">
        <v>22</v>
      </c>
      <c r="D228" s="28" t="s">
        <v>427</v>
      </c>
      <c r="E228" s="28" t="str">
        <f>VLOOKUP(D228,Sheet2!A$1:B$353,2,FALSE)</f>
        <v>Major Urban</v>
      </c>
      <c r="F228" s="29">
        <v>59073</v>
      </c>
      <c r="G228" s="29">
        <v>22980</v>
      </c>
      <c r="H228" s="29">
        <v>15235</v>
      </c>
      <c r="I228" s="29">
        <v>7376</v>
      </c>
      <c r="J228" s="29">
        <v>3276</v>
      </c>
      <c r="K228" s="29">
        <v>1378</v>
      </c>
      <c r="L228" s="29">
        <v>830</v>
      </c>
      <c r="M228" s="29">
        <v>102</v>
      </c>
      <c r="N228" s="30">
        <v>110250</v>
      </c>
      <c r="O228" s="31">
        <v>550</v>
      </c>
      <c r="P228" s="66">
        <f t="shared" si="30"/>
        <v>0.41291291291291293</v>
      </c>
      <c r="Q228" s="29">
        <v>346</v>
      </c>
      <c r="R228" s="66">
        <f t="shared" si="31"/>
        <v>0.25975975975975973</v>
      </c>
      <c r="S228" s="29">
        <v>210</v>
      </c>
      <c r="T228" s="66">
        <f t="shared" si="32"/>
        <v>0.15765765765765766</v>
      </c>
      <c r="U228" s="29">
        <v>142</v>
      </c>
      <c r="V228" s="66">
        <f t="shared" si="33"/>
        <v>0.1066066066066066</v>
      </c>
      <c r="W228" s="29">
        <v>61</v>
      </c>
      <c r="X228" s="66">
        <f t="shared" si="34"/>
        <v>4.5795795795795798E-2</v>
      </c>
      <c r="Y228" s="29">
        <v>10</v>
      </c>
      <c r="Z228" s="66">
        <f t="shared" si="35"/>
        <v>7.5075075075075074E-3</v>
      </c>
      <c r="AA228" s="29">
        <v>12</v>
      </c>
      <c r="AB228" s="66">
        <f t="shared" si="36"/>
        <v>9.0090090090090089E-3</v>
      </c>
      <c r="AC228" s="29">
        <v>1</v>
      </c>
      <c r="AD228" s="66">
        <f t="shared" si="37"/>
        <v>7.5075075075075074E-4</v>
      </c>
      <c r="AE228" s="30">
        <v>1332</v>
      </c>
      <c r="AF228" s="79">
        <f t="shared" si="38"/>
        <v>1.2081632653061225E-2</v>
      </c>
      <c r="AG228" s="32">
        <f t="shared" si="39"/>
        <v>16</v>
      </c>
      <c r="AH228" s="33"/>
      <c r="AI228" s="33"/>
      <c r="AJ228" s="33"/>
      <c r="AK228" s="33"/>
      <c r="AL228" s="33"/>
      <c r="AM228" s="33"/>
      <c r="AN228" s="33"/>
      <c r="AO228" s="34"/>
      <c r="AP228" s="34"/>
      <c r="AQ228" s="34"/>
      <c r="AR228" s="34"/>
      <c r="AS228" s="34"/>
      <c r="AT228" s="34"/>
      <c r="AU228" s="34"/>
    </row>
    <row r="229" spans="1:47" x14ac:dyDescent="0.2">
      <c r="A229" s="25" t="s">
        <v>428</v>
      </c>
      <c r="B229" s="26" t="s">
        <v>43</v>
      </c>
      <c r="C229" s="27" t="s">
        <v>60</v>
      </c>
      <c r="D229" s="28" t="s">
        <v>429</v>
      </c>
      <c r="E229" s="28" t="str">
        <f>VLOOKUP(D229,Sheet2!A$1:B$353,2,FALSE)</f>
        <v>Major Urban</v>
      </c>
      <c r="F229" s="29">
        <v>56552</v>
      </c>
      <c r="G229" s="29">
        <v>42476</v>
      </c>
      <c r="H229" s="29">
        <v>19468</v>
      </c>
      <c r="I229" s="29">
        <v>6772</v>
      </c>
      <c r="J229" s="29">
        <v>2794</v>
      </c>
      <c r="K229" s="29">
        <v>514</v>
      </c>
      <c r="L229" s="29">
        <v>56</v>
      </c>
      <c r="M229" s="29">
        <v>35</v>
      </c>
      <c r="N229" s="30">
        <v>128667</v>
      </c>
      <c r="O229" s="31">
        <v>13</v>
      </c>
      <c r="P229" s="66">
        <f t="shared" si="30"/>
        <v>0.54166666666666663</v>
      </c>
      <c r="Q229" s="29">
        <v>7</v>
      </c>
      <c r="R229" s="66">
        <f t="shared" si="31"/>
        <v>0.29166666666666669</v>
      </c>
      <c r="S229" s="29">
        <v>2</v>
      </c>
      <c r="T229" s="66">
        <f t="shared" si="32"/>
        <v>8.3333333333333329E-2</v>
      </c>
      <c r="U229" s="29">
        <v>2</v>
      </c>
      <c r="V229" s="66">
        <f t="shared" si="33"/>
        <v>8.3333333333333329E-2</v>
      </c>
      <c r="W229" s="29">
        <v>0</v>
      </c>
      <c r="X229" s="66">
        <f t="shared" si="34"/>
        <v>0</v>
      </c>
      <c r="Y229" s="29">
        <v>0</v>
      </c>
      <c r="Z229" s="66">
        <f t="shared" si="35"/>
        <v>0</v>
      </c>
      <c r="AA229" s="29">
        <v>0</v>
      </c>
      <c r="AB229" s="66">
        <f t="shared" si="36"/>
        <v>0</v>
      </c>
      <c r="AC229" s="29">
        <v>0</v>
      </c>
      <c r="AD229" s="66">
        <f t="shared" si="37"/>
        <v>0</v>
      </c>
      <c r="AE229" s="30">
        <v>24</v>
      </c>
      <c r="AF229" s="79">
        <f t="shared" si="38"/>
        <v>1.8652801417612909E-4</v>
      </c>
      <c r="AG229" s="32">
        <f t="shared" si="39"/>
        <v>70</v>
      </c>
      <c r="AH229" s="33"/>
      <c r="AI229" s="33"/>
      <c r="AJ229" s="33"/>
      <c r="AK229" s="33"/>
      <c r="AL229" s="33"/>
      <c r="AM229" s="33"/>
      <c r="AN229" s="33"/>
      <c r="AO229" s="34"/>
      <c r="AP229" s="34"/>
      <c r="AQ229" s="34"/>
      <c r="AR229" s="34"/>
      <c r="AS229" s="34"/>
      <c r="AT229" s="34"/>
      <c r="AU229" s="34"/>
    </row>
    <row r="230" spans="1:47" x14ac:dyDescent="0.2">
      <c r="A230" s="25" t="s">
        <v>430</v>
      </c>
      <c r="B230" s="26" t="s">
        <v>18</v>
      </c>
      <c r="C230" s="27" t="s">
        <v>44</v>
      </c>
      <c r="D230" s="28" t="s">
        <v>431</v>
      </c>
      <c r="E230" s="28" t="str">
        <f>VLOOKUP(D230,Sheet2!A$1:B$353,2,FALSE)</f>
        <v>Significant Rural</v>
      </c>
      <c r="F230" s="29">
        <v>15719</v>
      </c>
      <c r="G230" s="29">
        <v>14578</v>
      </c>
      <c r="H230" s="29">
        <v>12438</v>
      </c>
      <c r="I230" s="29">
        <v>6942</v>
      </c>
      <c r="J230" s="29">
        <v>3913</v>
      </c>
      <c r="K230" s="29">
        <v>1658</v>
      </c>
      <c r="L230" s="29">
        <v>679</v>
      </c>
      <c r="M230" s="29">
        <v>48</v>
      </c>
      <c r="N230" s="30">
        <v>55975</v>
      </c>
      <c r="O230" s="31">
        <v>962</v>
      </c>
      <c r="P230" s="66">
        <f t="shared" si="30"/>
        <v>0.23383568303354399</v>
      </c>
      <c r="Q230" s="29">
        <v>1172</v>
      </c>
      <c r="R230" s="66">
        <f t="shared" si="31"/>
        <v>0.28488089450656295</v>
      </c>
      <c r="S230" s="29">
        <v>1030</v>
      </c>
      <c r="T230" s="66">
        <f t="shared" si="32"/>
        <v>0.25036460865337873</v>
      </c>
      <c r="U230" s="29">
        <v>563</v>
      </c>
      <c r="V230" s="66">
        <f t="shared" si="33"/>
        <v>0.13684978123480798</v>
      </c>
      <c r="W230" s="29">
        <v>258</v>
      </c>
      <c r="X230" s="66">
        <f t="shared" si="34"/>
        <v>6.2712688381137582E-2</v>
      </c>
      <c r="Y230" s="29">
        <v>92</v>
      </c>
      <c r="Z230" s="66">
        <f t="shared" si="35"/>
        <v>2.236266407389402E-2</v>
      </c>
      <c r="AA230" s="29">
        <v>36</v>
      </c>
      <c r="AB230" s="66">
        <f t="shared" si="36"/>
        <v>8.7506076810889653E-3</v>
      </c>
      <c r="AC230" s="29">
        <v>1</v>
      </c>
      <c r="AD230" s="66">
        <f t="shared" si="37"/>
        <v>2.4307243558580456E-4</v>
      </c>
      <c r="AE230" s="30">
        <v>4114</v>
      </c>
      <c r="AF230" s="79">
        <f t="shared" si="38"/>
        <v>7.3497096918267085E-2</v>
      </c>
      <c r="AG230" s="32">
        <f t="shared" si="39"/>
        <v>1</v>
      </c>
      <c r="AH230" s="33"/>
      <c r="AI230" s="33"/>
      <c r="AJ230" s="33"/>
      <c r="AK230" s="33"/>
      <c r="AL230" s="33"/>
      <c r="AM230" s="33"/>
      <c r="AN230" s="33"/>
      <c r="AO230" s="34"/>
      <c r="AP230" s="34"/>
      <c r="AQ230" s="34"/>
      <c r="AR230" s="34"/>
      <c r="AS230" s="34"/>
      <c r="AT230" s="34"/>
      <c r="AU230" s="34"/>
    </row>
    <row r="231" spans="1:47" x14ac:dyDescent="0.2">
      <c r="A231" s="25" t="s">
        <v>432</v>
      </c>
      <c r="B231" s="26" t="s">
        <v>18</v>
      </c>
      <c r="C231" s="27" t="s">
        <v>55</v>
      </c>
      <c r="D231" s="28" t="s">
        <v>433</v>
      </c>
      <c r="E231" s="28" t="str">
        <f>VLOOKUP(D231,Sheet2!A$1:B$353,2,FALSE)</f>
        <v>Rural 50</v>
      </c>
      <c r="F231" s="29">
        <v>12540</v>
      </c>
      <c r="G231" s="29">
        <v>11956</v>
      </c>
      <c r="H231" s="29">
        <v>11045</v>
      </c>
      <c r="I231" s="29">
        <v>7643</v>
      </c>
      <c r="J231" s="29">
        <v>4859</v>
      </c>
      <c r="K231" s="29">
        <v>2555</v>
      </c>
      <c r="L231" s="29">
        <v>1369</v>
      </c>
      <c r="M231" s="29">
        <v>58</v>
      </c>
      <c r="N231" s="30">
        <v>52025</v>
      </c>
      <c r="O231" s="31">
        <v>111</v>
      </c>
      <c r="P231" s="66">
        <f t="shared" si="30"/>
        <v>0.25934579439252337</v>
      </c>
      <c r="Q231" s="29">
        <v>78</v>
      </c>
      <c r="R231" s="66">
        <f t="shared" si="31"/>
        <v>0.1822429906542056</v>
      </c>
      <c r="S231" s="29">
        <v>89</v>
      </c>
      <c r="T231" s="66">
        <f t="shared" si="32"/>
        <v>0.20794392523364486</v>
      </c>
      <c r="U231" s="29">
        <v>71</v>
      </c>
      <c r="V231" s="66">
        <f t="shared" si="33"/>
        <v>0.16588785046728971</v>
      </c>
      <c r="W231" s="29">
        <v>34</v>
      </c>
      <c r="X231" s="66">
        <f t="shared" si="34"/>
        <v>7.9439252336448593E-2</v>
      </c>
      <c r="Y231" s="29">
        <v>28</v>
      </c>
      <c r="Z231" s="66">
        <f t="shared" si="35"/>
        <v>6.5420560747663545E-2</v>
      </c>
      <c r="AA231" s="29">
        <v>12</v>
      </c>
      <c r="AB231" s="66">
        <f t="shared" si="36"/>
        <v>2.8037383177570093E-2</v>
      </c>
      <c r="AC231" s="29">
        <v>5</v>
      </c>
      <c r="AD231" s="66">
        <f t="shared" si="37"/>
        <v>1.1682242990654205E-2</v>
      </c>
      <c r="AE231" s="30">
        <v>428</v>
      </c>
      <c r="AF231" s="79">
        <f t="shared" si="38"/>
        <v>8.2268140317155215E-3</v>
      </c>
      <c r="AG231" s="32">
        <f t="shared" si="39"/>
        <v>19</v>
      </c>
      <c r="AH231" s="33"/>
      <c r="AI231" s="33"/>
      <c r="AJ231" s="33"/>
      <c r="AK231" s="33"/>
      <c r="AL231" s="33"/>
      <c r="AM231" s="33"/>
      <c r="AN231" s="33"/>
      <c r="AO231" s="34"/>
      <c r="AP231" s="34"/>
      <c r="AQ231" s="34"/>
      <c r="AR231" s="34"/>
      <c r="AS231" s="34"/>
      <c r="AT231" s="34"/>
      <c r="AU231" s="34"/>
    </row>
    <row r="232" spans="1:47" x14ac:dyDescent="0.2">
      <c r="A232" s="25" t="s">
        <v>434</v>
      </c>
      <c r="B232" s="26" t="s">
        <v>43</v>
      </c>
      <c r="C232" s="27" t="s">
        <v>22</v>
      </c>
      <c r="D232" s="28" t="s">
        <v>435</v>
      </c>
      <c r="E232" s="28" t="str">
        <f>VLOOKUP(D232,Sheet2!A$1:B$353,2,FALSE)</f>
        <v>Major Urban</v>
      </c>
      <c r="F232" s="29">
        <v>39151</v>
      </c>
      <c r="G232" s="29">
        <v>26666</v>
      </c>
      <c r="H232" s="29">
        <v>30024</v>
      </c>
      <c r="I232" s="29">
        <v>14778</v>
      </c>
      <c r="J232" s="29">
        <v>8084</v>
      </c>
      <c r="K232" s="29">
        <v>3831</v>
      </c>
      <c r="L232" s="29">
        <v>2729</v>
      </c>
      <c r="M232" s="29">
        <v>239</v>
      </c>
      <c r="N232" s="30">
        <v>125502</v>
      </c>
      <c r="O232" s="31">
        <v>101</v>
      </c>
      <c r="P232" s="66">
        <f t="shared" si="30"/>
        <v>0.24815724815724816</v>
      </c>
      <c r="Q232" s="29">
        <v>71</v>
      </c>
      <c r="R232" s="66">
        <f t="shared" si="31"/>
        <v>0.17444717444717445</v>
      </c>
      <c r="S232" s="29">
        <v>97</v>
      </c>
      <c r="T232" s="66">
        <f t="shared" si="32"/>
        <v>0.23832923832923833</v>
      </c>
      <c r="U232" s="29">
        <v>58</v>
      </c>
      <c r="V232" s="66">
        <f t="shared" si="33"/>
        <v>0.14250614250614252</v>
      </c>
      <c r="W232" s="29">
        <v>36</v>
      </c>
      <c r="X232" s="66">
        <f t="shared" si="34"/>
        <v>8.8452088452088448E-2</v>
      </c>
      <c r="Y232" s="29">
        <v>19</v>
      </c>
      <c r="Z232" s="66">
        <f t="shared" si="35"/>
        <v>4.6683046683046681E-2</v>
      </c>
      <c r="AA232" s="29">
        <v>21</v>
      </c>
      <c r="AB232" s="66">
        <f t="shared" si="36"/>
        <v>5.1597051597051594E-2</v>
      </c>
      <c r="AC232" s="29">
        <v>4</v>
      </c>
      <c r="AD232" s="66">
        <f t="shared" si="37"/>
        <v>9.8280098280098278E-3</v>
      </c>
      <c r="AE232" s="30">
        <v>407</v>
      </c>
      <c r="AF232" s="79">
        <f t="shared" si="38"/>
        <v>3.2429762075504771E-3</v>
      </c>
      <c r="AG232" s="32">
        <f t="shared" si="39"/>
        <v>52</v>
      </c>
      <c r="AH232" s="33"/>
      <c r="AI232" s="33"/>
      <c r="AJ232" s="33"/>
      <c r="AK232" s="33"/>
      <c r="AL232" s="33"/>
      <c r="AM232" s="33"/>
      <c r="AN232" s="33"/>
      <c r="AO232" s="34"/>
      <c r="AP232" s="34"/>
      <c r="AQ232" s="34"/>
      <c r="AR232" s="34"/>
      <c r="AS232" s="34"/>
      <c r="AT232" s="34"/>
      <c r="AU232" s="34"/>
    </row>
    <row r="233" spans="1:47" x14ac:dyDescent="0.2">
      <c r="A233" s="25" t="s">
        <v>436</v>
      </c>
      <c r="B233" s="26" t="s">
        <v>18</v>
      </c>
      <c r="C233" s="27" t="s">
        <v>44</v>
      </c>
      <c r="D233" s="28" t="s">
        <v>437</v>
      </c>
      <c r="E233" s="28" t="str">
        <f>VLOOKUP(D233,Sheet2!A$1:B$353,2,FALSE)</f>
        <v>Rural 80</v>
      </c>
      <c r="F233" s="29">
        <v>8575</v>
      </c>
      <c r="G233" s="29">
        <v>7673</v>
      </c>
      <c r="H233" s="29">
        <v>7535</v>
      </c>
      <c r="I233" s="29">
        <v>5412</v>
      </c>
      <c r="J233" s="29">
        <v>4182</v>
      </c>
      <c r="K233" s="29">
        <v>2322</v>
      </c>
      <c r="L233" s="29">
        <v>890</v>
      </c>
      <c r="M233" s="29">
        <v>54</v>
      </c>
      <c r="N233" s="30">
        <v>36643</v>
      </c>
      <c r="O233" s="31">
        <v>40</v>
      </c>
      <c r="P233" s="66">
        <f t="shared" si="30"/>
        <v>0.27777777777777779</v>
      </c>
      <c r="Q233" s="29">
        <v>31</v>
      </c>
      <c r="R233" s="66">
        <f t="shared" si="31"/>
        <v>0.21527777777777779</v>
      </c>
      <c r="S233" s="29">
        <v>32</v>
      </c>
      <c r="T233" s="66">
        <f t="shared" si="32"/>
        <v>0.22222222222222221</v>
      </c>
      <c r="U233" s="29">
        <v>14</v>
      </c>
      <c r="V233" s="66">
        <f t="shared" si="33"/>
        <v>9.7222222222222224E-2</v>
      </c>
      <c r="W233" s="29">
        <v>18</v>
      </c>
      <c r="X233" s="66">
        <f t="shared" si="34"/>
        <v>0.125</v>
      </c>
      <c r="Y233" s="29">
        <v>6</v>
      </c>
      <c r="Z233" s="66">
        <f t="shared" si="35"/>
        <v>4.1666666666666664E-2</v>
      </c>
      <c r="AA233" s="29">
        <v>3</v>
      </c>
      <c r="AB233" s="66">
        <f t="shared" si="36"/>
        <v>2.0833333333333332E-2</v>
      </c>
      <c r="AC233" s="29">
        <v>0</v>
      </c>
      <c r="AD233" s="66">
        <f t="shared" si="37"/>
        <v>0</v>
      </c>
      <c r="AE233" s="30">
        <v>144</v>
      </c>
      <c r="AF233" s="79">
        <f t="shared" si="38"/>
        <v>3.9298092405097833E-3</v>
      </c>
      <c r="AG233" s="32">
        <f t="shared" si="39"/>
        <v>50</v>
      </c>
      <c r="AH233" s="33"/>
      <c r="AI233" s="33"/>
      <c r="AJ233" s="33"/>
      <c r="AK233" s="33"/>
      <c r="AL233" s="33"/>
      <c r="AM233" s="33"/>
      <c r="AN233" s="33"/>
      <c r="AO233" s="34"/>
      <c r="AP233" s="34"/>
      <c r="AQ233" s="34"/>
      <c r="AR233" s="34"/>
      <c r="AS233" s="34"/>
      <c r="AT233" s="34"/>
      <c r="AU233" s="34"/>
    </row>
    <row r="234" spans="1:47" x14ac:dyDescent="0.2">
      <c r="A234" s="25" t="s">
        <v>438</v>
      </c>
      <c r="B234" s="26" t="s">
        <v>18</v>
      </c>
      <c r="C234" s="27" t="s">
        <v>19</v>
      </c>
      <c r="D234" s="28" t="s">
        <v>439</v>
      </c>
      <c r="E234" s="28" t="str">
        <f>VLOOKUP(D234,Sheet2!A$1:B$353,2,FALSE)</f>
        <v>Rural 50</v>
      </c>
      <c r="F234" s="29">
        <v>1693</v>
      </c>
      <c r="G234" s="29">
        <v>3132</v>
      </c>
      <c r="H234" s="29">
        <v>10589</v>
      </c>
      <c r="I234" s="29">
        <v>11561</v>
      </c>
      <c r="J234" s="29">
        <v>7225</v>
      </c>
      <c r="K234" s="29">
        <v>5740</v>
      </c>
      <c r="L234" s="29">
        <v>7394</v>
      </c>
      <c r="M234" s="29">
        <v>1242</v>
      </c>
      <c r="N234" s="30">
        <v>48576</v>
      </c>
      <c r="O234" s="31">
        <v>49</v>
      </c>
      <c r="P234" s="66">
        <f t="shared" si="30"/>
        <v>0.17948717948717949</v>
      </c>
      <c r="Q234" s="29">
        <v>11</v>
      </c>
      <c r="R234" s="66">
        <f t="shared" si="31"/>
        <v>4.0293040293040296E-2</v>
      </c>
      <c r="S234" s="29">
        <v>50</v>
      </c>
      <c r="T234" s="66">
        <f t="shared" si="32"/>
        <v>0.18315018315018314</v>
      </c>
      <c r="U234" s="29">
        <v>47</v>
      </c>
      <c r="V234" s="66">
        <f t="shared" si="33"/>
        <v>0.17216117216117216</v>
      </c>
      <c r="W234" s="29">
        <v>25</v>
      </c>
      <c r="X234" s="66">
        <f t="shared" si="34"/>
        <v>9.1575091575091569E-2</v>
      </c>
      <c r="Y234" s="29">
        <v>33</v>
      </c>
      <c r="Z234" s="66">
        <f t="shared" si="35"/>
        <v>0.12087912087912088</v>
      </c>
      <c r="AA234" s="29">
        <v>48</v>
      </c>
      <c r="AB234" s="66">
        <f t="shared" si="36"/>
        <v>0.17582417582417584</v>
      </c>
      <c r="AC234" s="29">
        <v>10</v>
      </c>
      <c r="AD234" s="66">
        <f t="shared" si="37"/>
        <v>3.6630036630036632E-2</v>
      </c>
      <c r="AE234" s="30">
        <v>273</v>
      </c>
      <c r="AF234" s="79">
        <f t="shared" si="38"/>
        <v>5.6200592885375491E-3</v>
      </c>
      <c r="AG234" s="32">
        <f t="shared" si="39"/>
        <v>33</v>
      </c>
      <c r="AH234" s="33"/>
      <c r="AI234" s="33"/>
      <c r="AJ234" s="33"/>
      <c r="AK234" s="33"/>
      <c r="AL234" s="33"/>
      <c r="AM234" s="33"/>
      <c r="AN234" s="33"/>
      <c r="AO234" s="34"/>
      <c r="AP234" s="34"/>
      <c r="AQ234" s="34"/>
      <c r="AR234" s="34"/>
      <c r="AS234" s="34"/>
      <c r="AT234" s="34"/>
      <c r="AU234" s="34"/>
    </row>
    <row r="235" spans="1:47" x14ac:dyDescent="0.2">
      <c r="A235" s="25" t="s">
        <v>440</v>
      </c>
      <c r="B235" s="26" t="s">
        <v>43</v>
      </c>
      <c r="C235" s="27" t="s">
        <v>44</v>
      </c>
      <c r="D235" s="28" t="s">
        <v>441</v>
      </c>
      <c r="E235" s="28" t="str">
        <f>VLOOKUP(D235,Sheet2!A$1:B$353,2,FALSE)</f>
        <v>Large Urban</v>
      </c>
      <c r="F235" s="29">
        <v>140151</v>
      </c>
      <c r="G235" s="29">
        <v>37910</v>
      </c>
      <c r="H235" s="29">
        <v>30211</v>
      </c>
      <c r="I235" s="29">
        <v>15208</v>
      </c>
      <c r="J235" s="29">
        <v>8754</v>
      </c>
      <c r="K235" s="29">
        <v>4032</v>
      </c>
      <c r="L235" s="29">
        <v>2644</v>
      </c>
      <c r="M235" s="29">
        <v>173</v>
      </c>
      <c r="N235" s="30">
        <v>239083</v>
      </c>
      <c r="O235" s="31">
        <v>829</v>
      </c>
      <c r="P235" s="66">
        <f t="shared" si="30"/>
        <v>0.5290363752393108</v>
      </c>
      <c r="Q235" s="29">
        <v>378</v>
      </c>
      <c r="R235" s="66">
        <f t="shared" si="31"/>
        <v>0.24122527121888959</v>
      </c>
      <c r="S235" s="29">
        <v>234</v>
      </c>
      <c r="T235" s="66">
        <f t="shared" si="32"/>
        <v>0.14932992980216975</v>
      </c>
      <c r="U235" s="29">
        <v>72</v>
      </c>
      <c r="V235" s="66">
        <f t="shared" si="33"/>
        <v>4.5947670708359922E-2</v>
      </c>
      <c r="W235" s="29">
        <v>29</v>
      </c>
      <c r="X235" s="66">
        <f t="shared" si="34"/>
        <v>1.8506700701978303E-2</v>
      </c>
      <c r="Y235" s="29">
        <v>18</v>
      </c>
      <c r="Z235" s="66">
        <f t="shared" si="35"/>
        <v>1.1486917677089981E-2</v>
      </c>
      <c r="AA235" s="29">
        <v>6</v>
      </c>
      <c r="AB235" s="66">
        <f t="shared" si="36"/>
        <v>3.8289725590299937E-3</v>
      </c>
      <c r="AC235" s="29">
        <v>1</v>
      </c>
      <c r="AD235" s="66">
        <f t="shared" si="37"/>
        <v>6.3816209317166565E-4</v>
      </c>
      <c r="AE235" s="30">
        <v>1567</v>
      </c>
      <c r="AF235" s="79">
        <f t="shared" si="38"/>
        <v>6.5542092076810148E-3</v>
      </c>
      <c r="AG235" s="32">
        <f t="shared" si="39"/>
        <v>18</v>
      </c>
      <c r="AH235" s="33"/>
      <c r="AI235" s="33"/>
      <c r="AJ235" s="33"/>
      <c r="AK235" s="33"/>
      <c r="AL235" s="33"/>
      <c r="AM235" s="33"/>
      <c r="AN235" s="33"/>
      <c r="AO235" s="34"/>
      <c r="AP235" s="34"/>
      <c r="AQ235" s="34"/>
      <c r="AR235" s="34"/>
      <c r="AS235" s="34"/>
      <c r="AT235" s="34"/>
      <c r="AU235" s="34"/>
    </row>
    <row r="236" spans="1:47" x14ac:dyDescent="0.2">
      <c r="A236" s="25" t="s">
        <v>442</v>
      </c>
      <c r="B236" s="26" t="s">
        <v>18</v>
      </c>
      <c r="C236" s="27" t="s">
        <v>19</v>
      </c>
      <c r="D236" s="28" t="s">
        <v>443</v>
      </c>
      <c r="E236" s="28" t="str">
        <f>VLOOKUP(D236,Sheet2!A$1:B$353,2,FALSE)</f>
        <v>Significant Rural</v>
      </c>
      <c r="F236" s="29">
        <v>6677</v>
      </c>
      <c r="G236" s="29">
        <v>12139</v>
      </c>
      <c r="H236" s="29">
        <v>13696</v>
      </c>
      <c r="I236" s="29">
        <v>7584</v>
      </c>
      <c r="J236" s="29">
        <v>4662</v>
      </c>
      <c r="K236" s="29">
        <v>2567</v>
      </c>
      <c r="L236" s="29">
        <v>1800</v>
      </c>
      <c r="M236" s="29">
        <v>90</v>
      </c>
      <c r="N236" s="30">
        <v>49215</v>
      </c>
      <c r="O236" s="31">
        <v>116</v>
      </c>
      <c r="P236" s="66">
        <f t="shared" si="30"/>
        <v>0.11946446961894953</v>
      </c>
      <c r="Q236" s="29">
        <v>181</v>
      </c>
      <c r="R236" s="66">
        <f t="shared" si="31"/>
        <v>0.18640576725025745</v>
      </c>
      <c r="S236" s="29">
        <v>293</v>
      </c>
      <c r="T236" s="66">
        <f t="shared" si="32"/>
        <v>0.30175077239958803</v>
      </c>
      <c r="U236" s="29">
        <v>168</v>
      </c>
      <c r="V236" s="66">
        <f t="shared" si="33"/>
        <v>0.17301750772399588</v>
      </c>
      <c r="W236" s="29">
        <v>79</v>
      </c>
      <c r="X236" s="66">
        <f t="shared" si="34"/>
        <v>8.1359423274974252E-2</v>
      </c>
      <c r="Y236" s="29">
        <v>72</v>
      </c>
      <c r="Z236" s="66">
        <f t="shared" si="35"/>
        <v>7.4150360453141093E-2</v>
      </c>
      <c r="AA236" s="29">
        <v>59</v>
      </c>
      <c r="AB236" s="66">
        <f t="shared" si="36"/>
        <v>6.0762100926879503E-2</v>
      </c>
      <c r="AC236" s="29">
        <v>3</v>
      </c>
      <c r="AD236" s="66">
        <f t="shared" si="37"/>
        <v>3.089598352214212E-3</v>
      </c>
      <c r="AE236" s="30">
        <v>971</v>
      </c>
      <c r="AF236" s="79">
        <f t="shared" si="38"/>
        <v>1.9729757187849233E-2</v>
      </c>
      <c r="AG236" s="32">
        <f t="shared" si="39"/>
        <v>6</v>
      </c>
      <c r="AH236" s="33"/>
      <c r="AI236" s="33"/>
      <c r="AJ236" s="33"/>
      <c r="AK236" s="33"/>
      <c r="AL236" s="33"/>
      <c r="AM236" s="33"/>
      <c r="AN236" s="33"/>
      <c r="AO236" s="34"/>
      <c r="AP236" s="34"/>
      <c r="AQ236" s="34"/>
      <c r="AR236" s="34"/>
      <c r="AS236" s="34"/>
      <c r="AT236" s="34"/>
      <c r="AU236" s="34"/>
    </row>
    <row r="237" spans="1:47" x14ac:dyDescent="0.2">
      <c r="A237" s="25" t="s">
        <v>444</v>
      </c>
      <c r="B237" s="26" t="s">
        <v>54</v>
      </c>
      <c r="C237" s="27" t="s">
        <v>60</v>
      </c>
      <c r="D237" s="28" t="s">
        <v>677</v>
      </c>
      <c r="E237" s="28" t="str">
        <f>VLOOKUP(D237,Sheet2!A$1:B$353,2,FALSE)</f>
        <v>Rural 50</v>
      </c>
      <c r="F237" s="29">
        <v>25620</v>
      </c>
      <c r="G237" s="29">
        <v>34683</v>
      </c>
      <c r="H237" s="29">
        <v>28044</v>
      </c>
      <c r="I237" s="29">
        <v>19354</v>
      </c>
      <c r="J237" s="29">
        <v>14465</v>
      </c>
      <c r="K237" s="29">
        <v>7724</v>
      </c>
      <c r="L237" s="29">
        <v>4299</v>
      </c>
      <c r="M237" s="29">
        <v>330</v>
      </c>
      <c r="N237" s="30">
        <v>134519</v>
      </c>
      <c r="O237" s="31">
        <v>344</v>
      </c>
      <c r="P237" s="66">
        <f t="shared" si="30"/>
        <v>0.25406203840472674</v>
      </c>
      <c r="Q237" s="29">
        <v>262</v>
      </c>
      <c r="R237" s="66">
        <f t="shared" si="31"/>
        <v>0.19350073855243721</v>
      </c>
      <c r="S237" s="29">
        <v>300</v>
      </c>
      <c r="T237" s="66">
        <f t="shared" si="32"/>
        <v>0.22156573116691286</v>
      </c>
      <c r="U237" s="29">
        <v>191</v>
      </c>
      <c r="V237" s="66">
        <f t="shared" si="33"/>
        <v>0.1410635155096012</v>
      </c>
      <c r="W237" s="29">
        <v>129</v>
      </c>
      <c r="X237" s="66">
        <f t="shared" si="34"/>
        <v>9.5273264401772528E-2</v>
      </c>
      <c r="Y237" s="29">
        <v>68</v>
      </c>
      <c r="Z237" s="66">
        <f t="shared" si="35"/>
        <v>5.0221565731166914E-2</v>
      </c>
      <c r="AA237" s="29">
        <v>53</v>
      </c>
      <c r="AB237" s="66">
        <f t="shared" si="36"/>
        <v>3.9143279172821267E-2</v>
      </c>
      <c r="AC237" s="29">
        <v>7</v>
      </c>
      <c r="AD237" s="66">
        <f t="shared" si="37"/>
        <v>5.1698670605612998E-3</v>
      </c>
      <c r="AE237" s="30">
        <v>1354</v>
      </c>
      <c r="AF237" s="79">
        <f t="shared" si="38"/>
        <v>1.0065492606992322E-2</v>
      </c>
      <c r="AG237" s="32">
        <f t="shared" si="39"/>
        <v>12</v>
      </c>
      <c r="AH237" s="33"/>
      <c r="AI237" s="33"/>
      <c r="AJ237" s="33"/>
      <c r="AK237" s="33"/>
      <c r="AL237" s="33"/>
      <c r="AM237" s="33"/>
      <c r="AN237" s="33"/>
      <c r="AO237" s="34"/>
      <c r="AP237" s="34"/>
      <c r="AQ237" s="34"/>
      <c r="AR237" s="34"/>
      <c r="AS237" s="34"/>
      <c r="AT237" s="34"/>
      <c r="AU237" s="34"/>
    </row>
    <row r="238" spans="1:47" x14ac:dyDescent="0.2">
      <c r="A238" s="25" t="s">
        <v>445</v>
      </c>
      <c r="B238" s="26" t="s">
        <v>54</v>
      </c>
      <c r="C238" s="27" t="s">
        <v>19</v>
      </c>
      <c r="D238" s="28" t="s">
        <v>678</v>
      </c>
      <c r="E238" s="28" t="str">
        <f>VLOOKUP(D238,Sheet2!A$1:B$353,2,FALSE)</f>
        <v>Other Urban</v>
      </c>
      <c r="F238" s="29">
        <v>1271</v>
      </c>
      <c r="G238" s="29">
        <v>9347</v>
      </c>
      <c r="H238" s="29">
        <v>21625</v>
      </c>
      <c r="I238" s="29">
        <v>12521</v>
      </c>
      <c r="J238" s="29">
        <v>4129</v>
      </c>
      <c r="K238" s="29">
        <v>1586</v>
      </c>
      <c r="L238" s="29">
        <v>325</v>
      </c>
      <c r="M238" s="29">
        <v>8</v>
      </c>
      <c r="N238" s="30">
        <v>50812</v>
      </c>
      <c r="O238" s="31">
        <v>35</v>
      </c>
      <c r="P238" s="66">
        <f t="shared" si="30"/>
        <v>6.1188811188811192E-2</v>
      </c>
      <c r="Q238" s="29">
        <v>139</v>
      </c>
      <c r="R238" s="66">
        <f t="shared" si="31"/>
        <v>0.24300699300699299</v>
      </c>
      <c r="S238" s="29">
        <v>259</v>
      </c>
      <c r="T238" s="66">
        <f t="shared" si="32"/>
        <v>0.45279720279720281</v>
      </c>
      <c r="U238" s="29">
        <v>105</v>
      </c>
      <c r="V238" s="66">
        <f t="shared" si="33"/>
        <v>0.18356643356643357</v>
      </c>
      <c r="W238" s="29">
        <v>27</v>
      </c>
      <c r="X238" s="66">
        <f t="shared" si="34"/>
        <v>4.72027972027972E-2</v>
      </c>
      <c r="Y238" s="29">
        <v>3</v>
      </c>
      <c r="Z238" s="66">
        <f t="shared" si="35"/>
        <v>5.244755244755245E-3</v>
      </c>
      <c r="AA238" s="29">
        <v>4</v>
      </c>
      <c r="AB238" s="66">
        <f t="shared" si="36"/>
        <v>6.993006993006993E-3</v>
      </c>
      <c r="AC238" s="29">
        <v>0</v>
      </c>
      <c r="AD238" s="66">
        <f t="shared" si="37"/>
        <v>0</v>
      </c>
      <c r="AE238" s="30">
        <v>572</v>
      </c>
      <c r="AF238" s="79">
        <f t="shared" si="38"/>
        <v>1.1257183342517515E-2</v>
      </c>
      <c r="AG238" s="32">
        <f t="shared" si="39"/>
        <v>12</v>
      </c>
      <c r="AH238" s="33"/>
      <c r="AI238" s="33"/>
      <c r="AJ238" s="33"/>
      <c r="AK238" s="33"/>
      <c r="AL238" s="33"/>
      <c r="AM238" s="33"/>
      <c r="AN238" s="33"/>
      <c r="AO238" s="34"/>
      <c r="AP238" s="34"/>
      <c r="AQ238" s="34"/>
      <c r="AR238" s="34"/>
      <c r="AS238" s="34"/>
      <c r="AT238" s="34"/>
      <c r="AU238" s="34"/>
    </row>
    <row r="239" spans="1:47" x14ac:dyDescent="0.2">
      <c r="A239" s="25" t="s">
        <v>446</v>
      </c>
      <c r="B239" s="26" t="s">
        <v>43</v>
      </c>
      <c r="C239" s="27" t="s">
        <v>60</v>
      </c>
      <c r="D239" s="28" t="s">
        <v>447</v>
      </c>
      <c r="E239" s="28" t="str">
        <f>VLOOKUP(D239,Sheet2!A$1:B$353,2,FALSE)</f>
        <v>Major Urban</v>
      </c>
      <c r="F239" s="29">
        <v>13920</v>
      </c>
      <c r="G239" s="29">
        <v>11598</v>
      </c>
      <c r="H239" s="29">
        <v>21675</v>
      </c>
      <c r="I239" s="29">
        <v>16184</v>
      </c>
      <c r="J239" s="29">
        <v>11394</v>
      </c>
      <c r="K239" s="29">
        <v>8645</v>
      </c>
      <c r="L239" s="29">
        <v>5162</v>
      </c>
      <c r="M239" s="29">
        <v>332</v>
      </c>
      <c r="N239" s="30">
        <v>88910</v>
      </c>
      <c r="O239" s="31">
        <v>25</v>
      </c>
      <c r="P239" s="66">
        <f t="shared" si="30"/>
        <v>8.2508250825082508E-2</v>
      </c>
      <c r="Q239" s="29">
        <v>47</v>
      </c>
      <c r="R239" s="66">
        <f t="shared" si="31"/>
        <v>0.15511551155115511</v>
      </c>
      <c r="S239" s="29">
        <v>87</v>
      </c>
      <c r="T239" s="66">
        <f t="shared" si="32"/>
        <v>0.28712871287128711</v>
      </c>
      <c r="U239" s="29">
        <v>67</v>
      </c>
      <c r="V239" s="66">
        <f t="shared" si="33"/>
        <v>0.22112211221122113</v>
      </c>
      <c r="W239" s="29">
        <v>42</v>
      </c>
      <c r="X239" s="66">
        <f t="shared" si="34"/>
        <v>0.13861386138613863</v>
      </c>
      <c r="Y239" s="29">
        <v>16</v>
      </c>
      <c r="Z239" s="66">
        <f t="shared" si="35"/>
        <v>5.2805280528052806E-2</v>
      </c>
      <c r="AA239" s="29">
        <v>18</v>
      </c>
      <c r="AB239" s="66">
        <f t="shared" si="36"/>
        <v>5.9405940594059403E-2</v>
      </c>
      <c r="AC239" s="29">
        <v>1</v>
      </c>
      <c r="AD239" s="66">
        <f t="shared" si="37"/>
        <v>3.3003300330033004E-3</v>
      </c>
      <c r="AE239" s="30">
        <v>303</v>
      </c>
      <c r="AF239" s="79">
        <f t="shared" si="38"/>
        <v>3.4079406141041503E-3</v>
      </c>
      <c r="AG239" s="32">
        <f t="shared" si="39"/>
        <v>51</v>
      </c>
      <c r="AH239" s="33"/>
      <c r="AI239" s="33"/>
      <c r="AJ239" s="33"/>
      <c r="AK239" s="33"/>
      <c r="AL239" s="33"/>
      <c r="AM239" s="33"/>
      <c r="AN239" s="33"/>
      <c r="AO239" s="34"/>
      <c r="AP239" s="34"/>
      <c r="AQ239" s="34"/>
      <c r="AR239" s="34"/>
      <c r="AS239" s="34"/>
      <c r="AT239" s="34"/>
      <c r="AU239" s="34"/>
    </row>
    <row r="240" spans="1:47" x14ac:dyDescent="0.2">
      <c r="A240" s="25" t="s">
        <v>448</v>
      </c>
      <c r="B240" s="26" t="s">
        <v>18</v>
      </c>
      <c r="C240" s="27" t="s">
        <v>19</v>
      </c>
      <c r="D240" s="28" t="s">
        <v>449</v>
      </c>
      <c r="E240" s="28" t="str">
        <f>VLOOKUP(D240,Sheet2!A$1:B$353,2,FALSE)</f>
        <v>Rural 50</v>
      </c>
      <c r="F240" s="29">
        <v>635</v>
      </c>
      <c r="G240" s="29">
        <v>875</v>
      </c>
      <c r="H240" s="29">
        <v>3458</v>
      </c>
      <c r="I240" s="29">
        <v>5666</v>
      </c>
      <c r="J240" s="29">
        <v>4994</v>
      </c>
      <c r="K240" s="29">
        <v>3410</v>
      </c>
      <c r="L240" s="29">
        <v>6926</v>
      </c>
      <c r="M240" s="29">
        <v>1949</v>
      </c>
      <c r="N240" s="30">
        <v>27913</v>
      </c>
      <c r="O240" s="31">
        <v>10</v>
      </c>
      <c r="P240" s="66">
        <f t="shared" si="30"/>
        <v>5.7142857142857141E-2</v>
      </c>
      <c r="Q240" s="29">
        <v>8</v>
      </c>
      <c r="R240" s="66">
        <f t="shared" si="31"/>
        <v>4.5714285714285714E-2</v>
      </c>
      <c r="S240" s="29">
        <v>23</v>
      </c>
      <c r="T240" s="66">
        <f t="shared" si="32"/>
        <v>0.13142857142857142</v>
      </c>
      <c r="U240" s="29">
        <v>23</v>
      </c>
      <c r="V240" s="66">
        <f t="shared" si="33"/>
        <v>0.13142857142857142</v>
      </c>
      <c r="W240" s="29">
        <v>26</v>
      </c>
      <c r="X240" s="66">
        <f t="shared" si="34"/>
        <v>0.14857142857142858</v>
      </c>
      <c r="Y240" s="29">
        <v>35</v>
      </c>
      <c r="Z240" s="66">
        <f t="shared" si="35"/>
        <v>0.2</v>
      </c>
      <c r="AA240" s="29">
        <v>33</v>
      </c>
      <c r="AB240" s="66">
        <f t="shared" si="36"/>
        <v>0.18857142857142858</v>
      </c>
      <c r="AC240" s="29">
        <v>17</v>
      </c>
      <c r="AD240" s="66">
        <f t="shared" si="37"/>
        <v>9.7142857142857142E-2</v>
      </c>
      <c r="AE240" s="30">
        <v>175</v>
      </c>
      <c r="AF240" s="79">
        <f t="shared" si="38"/>
        <v>6.2694801705298602E-3</v>
      </c>
      <c r="AG240" s="32">
        <f t="shared" si="39"/>
        <v>28</v>
      </c>
      <c r="AH240" s="33"/>
      <c r="AI240" s="33"/>
      <c r="AJ240" s="33"/>
      <c r="AK240" s="33"/>
      <c r="AL240" s="33"/>
      <c r="AM240" s="33"/>
      <c r="AN240" s="33"/>
      <c r="AO240" s="34"/>
      <c r="AP240" s="34"/>
      <c r="AQ240" s="34"/>
      <c r="AR240" s="34"/>
      <c r="AS240" s="34"/>
      <c r="AT240" s="34"/>
      <c r="AU240" s="34"/>
    </row>
    <row r="241" spans="1:47" x14ac:dyDescent="0.2">
      <c r="A241" s="25" t="s">
        <v>450</v>
      </c>
      <c r="B241" s="26" t="s">
        <v>18</v>
      </c>
      <c r="C241" s="27" t="s">
        <v>10</v>
      </c>
      <c r="D241" s="28" t="s">
        <v>451</v>
      </c>
      <c r="E241" s="28" t="str">
        <f>VLOOKUP(D241,Sheet2!A$1:B$353,2,FALSE)</f>
        <v>Rural 80</v>
      </c>
      <c r="F241" s="29">
        <v>2327</v>
      </c>
      <c r="G241" s="29">
        <v>6964</v>
      </c>
      <c r="H241" s="29">
        <v>19522</v>
      </c>
      <c r="I241" s="29">
        <v>11814</v>
      </c>
      <c r="J241" s="29">
        <v>10616</v>
      </c>
      <c r="K241" s="29">
        <v>7122</v>
      </c>
      <c r="L241" s="29">
        <v>4016</v>
      </c>
      <c r="M241" s="29">
        <v>357</v>
      </c>
      <c r="N241" s="30">
        <v>62738</v>
      </c>
      <c r="O241" s="31">
        <v>60</v>
      </c>
      <c r="P241" s="66">
        <f t="shared" si="30"/>
        <v>0.15345268542199489</v>
      </c>
      <c r="Q241" s="29">
        <v>73</v>
      </c>
      <c r="R241" s="66">
        <f t="shared" si="31"/>
        <v>0.1867007672634271</v>
      </c>
      <c r="S241" s="29">
        <v>91</v>
      </c>
      <c r="T241" s="66">
        <f t="shared" si="32"/>
        <v>0.23273657289002558</v>
      </c>
      <c r="U241" s="29">
        <v>66</v>
      </c>
      <c r="V241" s="66">
        <f t="shared" si="33"/>
        <v>0.16879795396419436</v>
      </c>
      <c r="W241" s="29">
        <v>49</v>
      </c>
      <c r="X241" s="66">
        <f t="shared" si="34"/>
        <v>0.12531969309462915</v>
      </c>
      <c r="Y241" s="29">
        <v>33</v>
      </c>
      <c r="Z241" s="66">
        <f t="shared" si="35"/>
        <v>8.4398976982097182E-2</v>
      </c>
      <c r="AA241" s="29">
        <v>15</v>
      </c>
      <c r="AB241" s="66">
        <f t="shared" si="36"/>
        <v>3.8363171355498722E-2</v>
      </c>
      <c r="AC241" s="29">
        <v>4</v>
      </c>
      <c r="AD241" s="66">
        <f t="shared" si="37"/>
        <v>1.0230179028132993E-2</v>
      </c>
      <c r="AE241" s="30">
        <v>391</v>
      </c>
      <c r="AF241" s="79">
        <f t="shared" si="38"/>
        <v>6.2322675252637957E-3</v>
      </c>
      <c r="AG241" s="32">
        <f t="shared" si="39"/>
        <v>43</v>
      </c>
      <c r="AH241" s="33"/>
      <c r="AI241" s="33"/>
      <c r="AJ241" s="33"/>
      <c r="AK241" s="33"/>
      <c r="AL241" s="33"/>
      <c r="AM241" s="33"/>
      <c r="AN241" s="33"/>
      <c r="AO241" s="34"/>
      <c r="AP241" s="34"/>
      <c r="AQ241" s="34"/>
      <c r="AR241" s="34"/>
      <c r="AS241" s="34"/>
      <c r="AT241" s="34"/>
      <c r="AU241" s="34"/>
    </row>
    <row r="242" spans="1:47" x14ac:dyDescent="0.2">
      <c r="A242" s="25" t="s">
        <v>452</v>
      </c>
      <c r="B242" s="26" t="s">
        <v>18</v>
      </c>
      <c r="C242" s="27" t="s">
        <v>25</v>
      </c>
      <c r="D242" s="28" t="s">
        <v>453</v>
      </c>
      <c r="E242" s="28" t="str">
        <f>VLOOKUP(D242,Sheet2!A$1:B$353,2,FALSE)</f>
        <v>Significant Rural</v>
      </c>
      <c r="F242" s="29">
        <v>11094</v>
      </c>
      <c r="G242" s="29">
        <v>9325</v>
      </c>
      <c r="H242" s="29">
        <v>6907</v>
      </c>
      <c r="I242" s="29">
        <v>6338</v>
      </c>
      <c r="J242" s="29">
        <v>3604</v>
      </c>
      <c r="K242" s="29">
        <v>1848</v>
      </c>
      <c r="L242" s="29">
        <v>903</v>
      </c>
      <c r="M242" s="29">
        <v>82</v>
      </c>
      <c r="N242" s="30">
        <v>40101</v>
      </c>
      <c r="O242" s="31">
        <v>38</v>
      </c>
      <c r="P242" s="66">
        <f t="shared" si="30"/>
        <v>0.22754491017964071</v>
      </c>
      <c r="Q242" s="29">
        <v>40</v>
      </c>
      <c r="R242" s="66">
        <f t="shared" si="31"/>
        <v>0.23952095808383234</v>
      </c>
      <c r="S242" s="29">
        <v>20</v>
      </c>
      <c r="T242" s="66">
        <f t="shared" si="32"/>
        <v>0.11976047904191617</v>
      </c>
      <c r="U242" s="29">
        <v>38</v>
      </c>
      <c r="V242" s="66">
        <f t="shared" si="33"/>
        <v>0.22754491017964071</v>
      </c>
      <c r="W242" s="29">
        <v>11</v>
      </c>
      <c r="X242" s="66">
        <f t="shared" si="34"/>
        <v>6.5868263473053898E-2</v>
      </c>
      <c r="Y242" s="29">
        <v>13</v>
      </c>
      <c r="Z242" s="66">
        <f t="shared" si="35"/>
        <v>7.7844311377245512E-2</v>
      </c>
      <c r="AA242" s="29">
        <v>7</v>
      </c>
      <c r="AB242" s="66">
        <f t="shared" si="36"/>
        <v>4.1916167664670656E-2</v>
      </c>
      <c r="AC242" s="29">
        <v>0</v>
      </c>
      <c r="AD242" s="66">
        <f t="shared" si="37"/>
        <v>0</v>
      </c>
      <c r="AE242" s="30">
        <v>167</v>
      </c>
      <c r="AF242" s="79">
        <f t="shared" si="38"/>
        <v>4.1644846761926136E-3</v>
      </c>
      <c r="AG242" s="32">
        <f t="shared" si="39"/>
        <v>36</v>
      </c>
      <c r="AH242" s="33"/>
      <c r="AI242" s="33"/>
      <c r="AJ242" s="33"/>
      <c r="AK242" s="33"/>
      <c r="AL242" s="33"/>
      <c r="AM242" s="33"/>
      <c r="AN242" s="33"/>
      <c r="AO242" s="34"/>
      <c r="AP242" s="34"/>
      <c r="AQ242" s="34"/>
      <c r="AR242" s="34"/>
      <c r="AS242" s="34"/>
      <c r="AT242" s="34"/>
      <c r="AU242" s="34"/>
    </row>
    <row r="243" spans="1:47" x14ac:dyDescent="0.2">
      <c r="A243" s="25" t="s">
        <v>454</v>
      </c>
      <c r="B243" s="26" t="s">
        <v>54</v>
      </c>
      <c r="C243" s="27" t="s">
        <v>55</v>
      </c>
      <c r="D243" s="28" t="s">
        <v>679</v>
      </c>
      <c r="E243" s="28" t="str">
        <f>VLOOKUP(D243,Sheet2!A$1:B$353,2,FALSE)</f>
        <v>Large Urban</v>
      </c>
      <c r="F243" s="29">
        <v>12462</v>
      </c>
      <c r="G243" s="29">
        <v>33347</v>
      </c>
      <c r="H243" s="29">
        <v>26221</v>
      </c>
      <c r="I243" s="29">
        <v>19768</v>
      </c>
      <c r="J243" s="29">
        <v>11280</v>
      </c>
      <c r="K243" s="29">
        <v>5427</v>
      </c>
      <c r="L243" s="29">
        <v>1911</v>
      </c>
      <c r="M243" s="29">
        <v>177</v>
      </c>
      <c r="N243" s="30">
        <v>110593</v>
      </c>
      <c r="O243" s="31">
        <v>67</v>
      </c>
      <c r="P243" s="66">
        <f t="shared" si="30"/>
        <v>0.20615384615384616</v>
      </c>
      <c r="Q243" s="29">
        <v>102</v>
      </c>
      <c r="R243" s="66">
        <f t="shared" si="31"/>
        <v>0.31384615384615383</v>
      </c>
      <c r="S243" s="29">
        <v>72</v>
      </c>
      <c r="T243" s="66">
        <f t="shared" si="32"/>
        <v>0.22153846153846155</v>
      </c>
      <c r="U243" s="29">
        <v>34</v>
      </c>
      <c r="V243" s="66">
        <f t="shared" si="33"/>
        <v>0.10461538461538461</v>
      </c>
      <c r="W243" s="29">
        <v>23</v>
      </c>
      <c r="X243" s="66">
        <f t="shared" si="34"/>
        <v>7.0769230769230765E-2</v>
      </c>
      <c r="Y243" s="29">
        <v>9</v>
      </c>
      <c r="Z243" s="66">
        <f t="shared" si="35"/>
        <v>2.7692307692307693E-2</v>
      </c>
      <c r="AA243" s="29">
        <v>14</v>
      </c>
      <c r="AB243" s="66">
        <f t="shared" si="36"/>
        <v>4.3076923076923075E-2</v>
      </c>
      <c r="AC243" s="29">
        <v>4</v>
      </c>
      <c r="AD243" s="66">
        <f t="shared" si="37"/>
        <v>1.2307692307692308E-2</v>
      </c>
      <c r="AE243" s="30">
        <v>325</v>
      </c>
      <c r="AF243" s="79">
        <f t="shared" si="38"/>
        <v>2.9387031728952103E-3</v>
      </c>
      <c r="AG243" s="32">
        <f t="shared" si="39"/>
        <v>31</v>
      </c>
      <c r="AH243" s="33"/>
      <c r="AI243" s="33"/>
      <c r="AJ243" s="33"/>
      <c r="AK243" s="33"/>
      <c r="AL243" s="33"/>
      <c r="AM243" s="33"/>
      <c r="AN243" s="33"/>
      <c r="AO243" s="34"/>
      <c r="AP243" s="34"/>
      <c r="AQ243" s="34"/>
      <c r="AR243" s="34"/>
      <c r="AS243" s="34"/>
      <c r="AT243" s="34"/>
      <c r="AU243" s="34"/>
    </row>
    <row r="244" spans="1:47" x14ac:dyDescent="0.2">
      <c r="A244" s="25" t="s">
        <v>455</v>
      </c>
      <c r="B244" s="26" t="s">
        <v>18</v>
      </c>
      <c r="C244" s="27" t="s">
        <v>55</v>
      </c>
      <c r="D244" s="28" t="s">
        <v>456</v>
      </c>
      <c r="E244" s="28" t="str">
        <f>VLOOKUP(D244,Sheet2!A$1:B$353,2,FALSE)</f>
        <v>Rural 80</v>
      </c>
      <c r="F244" s="29">
        <v>4852</v>
      </c>
      <c r="G244" s="29">
        <v>8504</v>
      </c>
      <c r="H244" s="29">
        <v>8328</v>
      </c>
      <c r="I244" s="29">
        <v>7853</v>
      </c>
      <c r="J244" s="29">
        <v>6389</v>
      </c>
      <c r="K244" s="29">
        <v>3523</v>
      </c>
      <c r="L244" s="29">
        <v>2898</v>
      </c>
      <c r="M244" s="29">
        <v>286</v>
      </c>
      <c r="N244" s="30">
        <v>42633</v>
      </c>
      <c r="O244" s="31">
        <v>499</v>
      </c>
      <c r="P244" s="66">
        <f t="shared" si="30"/>
        <v>0.11807856128726929</v>
      </c>
      <c r="Q244" s="29">
        <v>422</v>
      </c>
      <c r="R244" s="66">
        <f t="shared" si="31"/>
        <v>9.9858021769995267E-2</v>
      </c>
      <c r="S244" s="29">
        <v>601</v>
      </c>
      <c r="T244" s="66">
        <f t="shared" si="32"/>
        <v>0.14221486038807382</v>
      </c>
      <c r="U244" s="29">
        <v>740</v>
      </c>
      <c r="V244" s="66">
        <f t="shared" si="33"/>
        <v>0.17510648367250356</v>
      </c>
      <c r="W244" s="29">
        <v>816</v>
      </c>
      <c r="X244" s="66">
        <f t="shared" si="34"/>
        <v>0.19309039280643633</v>
      </c>
      <c r="Y244" s="29">
        <v>538</v>
      </c>
      <c r="Z244" s="66">
        <f t="shared" si="35"/>
        <v>0.12730714623757691</v>
      </c>
      <c r="AA244" s="29">
        <v>523</v>
      </c>
      <c r="AB244" s="66">
        <f t="shared" si="36"/>
        <v>0.12375769048745859</v>
      </c>
      <c r="AC244" s="29">
        <v>87</v>
      </c>
      <c r="AD244" s="66">
        <f t="shared" si="37"/>
        <v>2.0586843350686227E-2</v>
      </c>
      <c r="AE244" s="30">
        <v>4226</v>
      </c>
      <c r="AF244" s="79">
        <f t="shared" si="38"/>
        <v>9.9125090892031989E-2</v>
      </c>
      <c r="AG244" s="32">
        <f t="shared" si="39"/>
        <v>2</v>
      </c>
      <c r="AH244" s="33"/>
      <c r="AI244" s="33"/>
      <c r="AJ244" s="33"/>
      <c r="AK244" s="33"/>
      <c r="AL244" s="33"/>
      <c r="AM244" s="33"/>
      <c r="AN244" s="33"/>
      <c r="AO244" s="34"/>
      <c r="AP244" s="34"/>
      <c r="AQ244" s="34"/>
      <c r="AR244" s="34"/>
      <c r="AS244" s="34"/>
      <c r="AT244" s="34"/>
      <c r="AU244" s="34"/>
    </row>
    <row r="245" spans="1:47" x14ac:dyDescent="0.2">
      <c r="A245" s="25" t="s">
        <v>457</v>
      </c>
      <c r="B245" s="26" t="s">
        <v>18</v>
      </c>
      <c r="C245" s="27" t="s">
        <v>25</v>
      </c>
      <c r="D245" s="28" t="s">
        <v>458</v>
      </c>
      <c r="E245" s="28" t="str">
        <f>VLOOKUP(D245,Sheet2!A$1:B$353,2,FALSE)</f>
        <v>Rural 80</v>
      </c>
      <c r="F245" s="29">
        <v>14781</v>
      </c>
      <c r="G245" s="29">
        <v>8259</v>
      </c>
      <c r="H245" s="29">
        <v>9567</v>
      </c>
      <c r="I245" s="29">
        <v>3960</v>
      </c>
      <c r="J245" s="29">
        <v>1732</v>
      </c>
      <c r="K245" s="29">
        <v>350</v>
      </c>
      <c r="L245" s="29">
        <v>99</v>
      </c>
      <c r="M245" s="29">
        <v>13</v>
      </c>
      <c r="N245" s="30">
        <v>38761</v>
      </c>
      <c r="O245" s="31">
        <v>86</v>
      </c>
      <c r="P245" s="66">
        <f t="shared" si="30"/>
        <v>0.44559585492227977</v>
      </c>
      <c r="Q245" s="29">
        <v>33</v>
      </c>
      <c r="R245" s="66">
        <f t="shared" si="31"/>
        <v>0.17098445595854922</v>
      </c>
      <c r="S245" s="29">
        <v>51</v>
      </c>
      <c r="T245" s="66">
        <f t="shared" si="32"/>
        <v>0.26424870466321243</v>
      </c>
      <c r="U245" s="29">
        <v>11</v>
      </c>
      <c r="V245" s="66">
        <f t="shared" si="33"/>
        <v>5.6994818652849742E-2</v>
      </c>
      <c r="W245" s="29">
        <v>11</v>
      </c>
      <c r="X245" s="66">
        <f t="shared" si="34"/>
        <v>5.6994818652849742E-2</v>
      </c>
      <c r="Y245" s="29">
        <v>1</v>
      </c>
      <c r="Z245" s="66">
        <f t="shared" si="35"/>
        <v>5.1813471502590676E-3</v>
      </c>
      <c r="AA245" s="29">
        <v>0</v>
      </c>
      <c r="AB245" s="66">
        <f t="shared" si="36"/>
        <v>0</v>
      </c>
      <c r="AC245" s="29">
        <v>0</v>
      </c>
      <c r="AD245" s="66">
        <f t="shared" si="37"/>
        <v>0</v>
      </c>
      <c r="AE245" s="30">
        <v>193</v>
      </c>
      <c r="AF245" s="79">
        <f t="shared" si="38"/>
        <v>4.9792317019684736E-3</v>
      </c>
      <c r="AG245" s="32">
        <f t="shared" si="39"/>
        <v>47</v>
      </c>
      <c r="AH245" s="33"/>
      <c r="AI245" s="33"/>
      <c r="AJ245" s="33"/>
      <c r="AK245" s="33"/>
      <c r="AL245" s="33"/>
      <c r="AM245" s="33"/>
      <c r="AN245" s="33"/>
      <c r="AO245" s="34"/>
      <c r="AP245" s="34"/>
      <c r="AQ245" s="34"/>
      <c r="AR245" s="34"/>
      <c r="AS245" s="34"/>
      <c r="AT245" s="34"/>
      <c r="AU245" s="34"/>
    </row>
    <row r="246" spans="1:47" x14ac:dyDescent="0.2">
      <c r="A246" s="25" t="s">
        <v>459</v>
      </c>
      <c r="B246" s="26" t="s">
        <v>18</v>
      </c>
      <c r="C246" s="27" t="s">
        <v>25</v>
      </c>
      <c r="D246" s="28" t="s">
        <v>460</v>
      </c>
      <c r="E246" s="28" t="str">
        <f>VLOOKUP(D246,Sheet2!A$1:B$353,2,FALSE)</f>
        <v>Rural 50</v>
      </c>
      <c r="F246" s="29">
        <v>18282</v>
      </c>
      <c r="G246" s="29">
        <v>13695</v>
      </c>
      <c r="H246" s="29">
        <v>10754</v>
      </c>
      <c r="I246" s="29">
        <v>8675</v>
      </c>
      <c r="J246" s="29">
        <v>5271</v>
      </c>
      <c r="K246" s="29">
        <v>2674</v>
      </c>
      <c r="L246" s="29">
        <v>1033</v>
      </c>
      <c r="M246" s="29">
        <v>97</v>
      </c>
      <c r="N246" s="30">
        <v>60481</v>
      </c>
      <c r="O246" s="31">
        <v>63</v>
      </c>
      <c r="P246" s="66">
        <f t="shared" si="30"/>
        <v>0.2179930795847751</v>
      </c>
      <c r="Q246" s="29">
        <v>54</v>
      </c>
      <c r="R246" s="66">
        <f t="shared" si="31"/>
        <v>0.18685121107266436</v>
      </c>
      <c r="S246" s="29">
        <v>63</v>
      </c>
      <c r="T246" s="66">
        <f t="shared" si="32"/>
        <v>0.2179930795847751</v>
      </c>
      <c r="U246" s="29">
        <v>44</v>
      </c>
      <c r="V246" s="66">
        <f t="shared" si="33"/>
        <v>0.15224913494809689</v>
      </c>
      <c r="W246" s="29">
        <v>33</v>
      </c>
      <c r="X246" s="66">
        <f t="shared" si="34"/>
        <v>0.11418685121107267</v>
      </c>
      <c r="Y246" s="29">
        <v>14</v>
      </c>
      <c r="Z246" s="66">
        <f t="shared" si="35"/>
        <v>4.8442906574394463E-2</v>
      </c>
      <c r="AA246" s="29">
        <v>15</v>
      </c>
      <c r="AB246" s="66">
        <f t="shared" si="36"/>
        <v>5.1903114186851208E-2</v>
      </c>
      <c r="AC246" s="29">
        <v>3</v>
      </c>
      <c r="AD246" s="66">
        <f t="shared" si="37"/>
        <v>1.0380622837370242E-2</v>
      </c>
      <c r="AE246" s="30">
        <v>289</v>
      </c>
      <c r="AF246" s="79">
        <f t="shared" si="38"/>
        <v>4.7783601461616042E-3</v>
      </c>
      <c r="AG246" s="32">
        <f t="shared" si="39"/>
        <v>38</v>
      </c>
      <c r="AH246" s="33"/>
      <c r="AI246" s="33"/>
      <c r="AJ246" s="33"/>
      <c r="AK246" s="33"/>
      <c r="AL246" s="33"/>
      <c r="AM246" s="33"/>
      <c r="AN246" s="33"/>
      <c r="AO246" s="34"/>
      <c r="AP246" s="34"/>
      <c r="AQ246" s="34"/>
      <c r="AR246" s="34"/>
      <c r="AS246" s="34"/>
      <c r="AT246" s="34"/>
      <c r="AU246" s="34"/>
    </row>
    <row r="247" spans="1:47" x14ac:dyDescent="0.2">
      <c r="A247" s="25" t="s">
        <v>461</v>
      </c>
      <c r="B247" s="26" t="s">
        <v>18</v>
      </c>
      <c r="C247" s="27" t="s">
        <v>22</v>
      </c>
      <c r="D247" s="28" t="s">
        <v>462</v>
      </c>
      <c r="E247" s="28" t="str">
        <f>VLOOKUP(D247,Sheet2!A$1:B$353,2,FALSE)</f>
        <v>Rural 80</v>
      </c>
      <c r="F247" s="29">
        <v>4687</v>
      </c>
      <c r="G247" s="29">
        <v>10578</v>
      </c>
      <c r="H247" s="29">
        <v>12046</v>
      </c>
      <c r="I247" s="29">
        <v>9915</v>
      </c>
      <c r="J247" s="29">
        <v>7212</v>
      </c>
      <c r="K247" s="29">
        <v>4580</v>
      </c>
      <c r="L247" s="29">
        <v>2862</v>
      </c>
      <c r="M247" s="29">
        <v>272</v>
      </c>
      <c r="N247" s="30">
        <v>52152</v>
      </c>
      <c r="O247" s="31">
        <v>269</v>
      </c>
      <c r="P247" s="66">
        <f t="shared" si="30"/>
        <v>7.0345188284518828E-2</v>
      </c>
      <c r="Q247" s="29">
        <v>519</v>
      </c>
      <c r="R247" s="66">
        <f t="shared" si="31"/>
        <v>0.13572175732217573</v>
      </c>
      <c r="S247" s="29">
        <v>959</v>
      </c>
      <c r="T247" s="66">
        <f t="shared" si="32"/>
        <v>0.25078451882845187</v>
      </c>
      <c r="U247" s="29">
        <v>797</v>
      </c>
      <c r="V247" s="66">
        <f t="shared" si="33"/>
        <v>0.20842050209205021</v>
      </c>
      <c r="W247" s="29">
        <v>521</v>
      </c>
      <c r="X247" s="66">
        <f t="shared" si="34"/>
        <v>0.13624476987447698</v>
      </c>
      <c r="Y247" s="29">
        <v>371</v>
      </c>
      <c r="Z247" s="66">
        <f t="shared" si="35"/>
        <v>9.7018828451882852E-2</v>
      </c>
      <c r="AA247" s="29">
        <v>338</v>
      </c>
      <c r="AB247" s="66">
        <f t="shared" si="36"/>
        <v>8.8389121338912136E-2</v>
      </c>
      <c r="AC247" s="29">
        <v>50</v>
      </c>
      <c r="AD247" s="66">
        <f t="shared" si="37"/>
        <v>1.307531380753138E-2</v>
      </c>
      <c r="AE247" s="30">
        <v>3824</v>
      </c>
      <c r="AF247" s="79">
        <f t="shared" si="38"/>
        <v>7.3324129467709775E-2</v>
      </c>
      <c r="AG247" s="32">
        <f t="shared" si="39"/>
        <v>5</v>
      </c>
      <c r="AH247" s="33"/>
      <c r="AI247" s="33"/>
      <c r="AJ247" s="33"/>
      <c r="AK247" s="33"/>
      <c r="AL247" s="33"/>
      <c r="AM247" s="33"/>
      <c r="AN247" s="33"/>
      <c r="AO247" s="34"/>
      <c r="AP247" s="34"/>
      <c r="AQ247" s="34"/>
      <c r="AR247" s="34"/>
      <c r="AS247" s="34"/>
      <c r="AT247" s="34"/>
      <c r="AU247" s="34"/>
    </row>
    <row r="248" spans="1:47" x14ac:dyDescent="0.2">
      <c r="A248" s="25" t="s">
        <v>463</v>
      </c>
      <c r="B248" s="26" t="s">
        <v>18</v>
      </c>
      <c r="C248" s="27" t="s">
        <v>10</v>
      </c>
      <c r="D248" s="28" t="s">
        <v>464</v>
      </c>
      <c r="E248" s="28" t="str">
        <f>VLOOKUP(D248,Sheet2!A$1:B$353,2,FALSE)</f>
        <v>Rural 80</v>
      </c>
      <c r="F248" s="29">
        <v>6245</v>
      </c>
      <c r="G248" s="29">
        <v>15918</v>
      </c>
      <c r="H248" s="29">
        <v>13855</v>
      </c>
      <c r="I248" s="29">
        <v>9808</v>
      </c>
      <c r="J248" s="29">
        <v>6000</v>
      </c>
      <c r="K248" s="29">
        <v>2585</v>
      </c>
      <c r="L248" s="29">
        <v>1400</v>
      </c>
      <c r="M248" s="29">
        <v>112</v>
      </c>
      <c r="N248" s="30">
        <v>55923</v>
      </c>
      <c r="O248" s="31">
        <v>86</v>
      </c>
      <c r="P248" s="66">
        <f t="shared" si="30"/>
        <v>0.15896487985212571</v>
      </c>
      <c r="Q248" s="29">
        <v>120</v>
      </c>
      <c r="R248" s="66">
        <f t="shared" si="31"/>
        <v>0.22181146025878004</v>
      </c>
      <c r="S248" s="29">
        <v>103</v>
      </c>
      <c r="T248" s="66">
        <f t="shared" si="32"/>
        <v>0.19038817005545286</v>
      </c>
      <c r="U248" s="29">
        <v>80</v>
      </c>
      <c r="V248" s="66">
        <f t="shared" si="33"/>
        <v>0.1478743068391867</v>
      </c>
      <c r="W248" s="29">
        <v>60</v>
      </c>
      <c r="X248" s="66">
        <f t="shared" si="34"/>
        <v>0.11090573012939002</v>
      </c>
      <c r="Y248" s="29">
        <v>44</v>
      </c>
      <c r="Z248" s="66">
        <f t="shared" si="35"/>
        <v>8.1330868761552683E-2</v>
      </c>
      <c r="AA248" s="29">
        <v>39</v>
      </c>
      <c r="AB248" s="66">
        <f t="shared" si="36"/>
        <v>7.2088724584103508E-2</v>
      </c>
      <c r="AC248" s="29">
        <v>9</v>
      </c>
      <c r="AD248" s="66">
        <f t="shared" si="37"/>
        <v>1.6635859519408502E-2</v>
      </c>
      <c r="AE248" s="30">
        <v>541</v>
      </c>
      <c r="AF248" s="79">
        <f t="shared" si="38"/>
        <v>9.674016057793753E-3</v>
      </c>
      <c r="AG248" s="32">
        <f t="shared" si="39"/>
        <v>33</v>
      </c>
      <c r="AH248" s="33"/>
      <c r="AI248" s="33"/>
      <c r="AJ248" s="33"/>
      <c r="AK248" s="33"/>
      <c r="AL248" s="33"/>
      <c r="AM248" s="33"/>
      <c r="AN248" s="33"/>
      <c r="AO248" s="34"/>
      <c r="AP248" s="34"/>
      <c r="AQ248" s="34"/>
      <c r="AR248" s="34"/>
      <c r="AS248" s="34"/>
      <c r="AT248" s="34"/>
      <c r="AU248" s="34"/>
    </row>
    <row r="249" spans="1:47" x14ac:dyDescent="0.2">
      <c r="A249" s="25" t="s">
        <v>465</v>
      </c>
      <c r="B249" s="26" t="s">
        <v>18</v>
      </c>
      <c r="C249" s="27" t="s">
        <v>25</v>
      </c>
      <c r="D249" s="28" t="s">
        <v>466</v>
      </c>
      <c r="E249" s="28" t="str">
        <f>VLOOKUP(D249,Sheet2!A$1:B$353,2,FALSE)</f>
        <v>Rural 80</v>
      </c>
      <c r="F249" s="29">
        <v>1976</v>
      </c>
      <c r="G249" s="29">
        <v>8344</v>
      </c>
      <c r="H249" s="29">
        <v>9172</v>
      </c>
      <c r="I249" s="29">
        <v>5790</v>
      </c>
      <c r="J249" s="29">
        <v>5357</v>
      </c>
      <c r="K249" s="29">
        <v>3593</v>
      </c>
      <c r="L249" s="29">
        <v>2151</v>
      </c>
      <c r="M249" s="29">
        <v>180</v>
      </c>
      <c r="N249" s="30">
        <v>36563</v>
      </c>
      <c r="O249" s="31">
        <v>17</v>
      </c>
      <c r="P249" s="66">
        <f t="shared" si="30"/>
        <v>9.1397849462365593E-2</v>
      </c>
      <c r="Q249" s="29">
        <v>32</v>
      </c>
      <c r="R249" s="66">
        <f t="shared" si="31"/>
        <v>0.17204301075268819</v>
      </c>
      <c r="S249" s="29">
        <v>32</v>
      </c>
      <c r="T249" s="66">
        <f t="shared" si="32"/>
        <v>0.17204301075268819</v>
      </c>
      <c r="U249" s="29">
        <v>21</v>
      </c>
      <c r="V249" s="66">
        <f t="shared" si="33"/>
        <v>0.11290322580645161</v>
      </c>
      <c r="W249" s="29">
        <v>24</v>
      </c>
      <c r="X249" s="66">
        <f t="shared" si="34"/>
        <v>0.12903225806451613</v>
      </c>
      <c r="Y249" s="29">
        <v>19</v>
      </c>
      <c r="Z249" s="66">
        <f t="shared" si="35"/>
        <v>0.10215053763440861</v>
      </c>
      <c r="AA249" s="29">
        <v>30</v>
      </c>
      <c r="AB249" s="66">
        <f t="shared" si="36"/>
        <v>0.16129032258064516</v>
      </c>
      <c r="AC249" s="29">
        <v>11</v>
      </c>
      <c r="AD249" s="66">
        <f t="shared" si="37"/>
        <v>5.9139784946236562E-2</v>
      </c>
      <c r="AE249" s="30">
        <v>186</v>
      </c>
      <c r="AF249" s="79">
        <f t="shared" si="38"/>
        <v>5.0871099198643438E-3</v>
      </c>
      <c r="AG249" s="32">
        <f t="shared" si="39"/>
        <v>46</v>
      </c>
      <c r="AH249" s="33"/>
      <c r="AI249" s="33"/>
      <c r="AJ249" s="33"/>
      <c r="AK249" s="33"/>
      <c r="AL249" s="33"/>
      <c r="AM249" s="33"/>
      <c r="AN249" s="33"/>
      <c r="AO249" s="34"/>
      <c r="AP249" s="34"/>
      <c r="AQ249" s="34"/>
      <c r="AR249" s="34"/>
      <c r="AS249" s="34"/>
      <c r="AT249" s="34"/>
      <c r="AU249" s="34"/>
    </row>
    <row r="250" spans="1:47" x14ac:dyDescent="0.2">
      <c r="A250" s="25" t="s">
        <v>467</v>
      </c>
      <c r="B250" s="26" t="s">
        <v>18</v>
      </c>
      <c r="C250" s="27" t="s">
        <v>19</v>
      </c>
      <c r="D250" s="28" t="s">
        <v>468</v>
      </c>
      <c r="E250" s="28" t="str">
        <f>VLOOKUP(D250,Sheet2!A$1:B$353,2,FALSE)</f>
        <v>Rural 80</v>
      </c>
      <c r="F250" s="29">
        <v>2210</v>
      </c>
      <c r="G250" s="29">
        <v>5031</v>
      </c>
      <c r="H250" s="29">
        <v>15239</v>
      </c>
      <c r="I250" s="29">
        <v>13079</v>
      </c>
      <c r="J250" s="29">
        <v>9320</v>
      </c>
      <c r="K250" s="29">
        <v>5864</v>
      </c>
      <c r="L250" s="29">
        <v>5501</v>
      </c>
      <c r="M250" s="29">
        <v>781</v>
      </c>
      <c r="N250" s="30">
        <v>57025</v>
      </c>
      <c r="O250" s="31">
        <v>28</v>
      </c>
      <c r="P250" s="66">
        <f t="shared" si="30"/>
        <v>6.7632850241545889E-2</v>
      </c>
      <c r="Q250" s="29">
        <v>34</v>
      </c>
      <c r="R250" s="66">
        <f t="shared" si="31"/>
        <v>8.2125603864734303E-2</v>
      </c>
      <c r="S250" s="29">
        <v>57</v>
      </c>
      <c r="T250" s="66">
        <f t="shared" si="32"/>
        <v>0.13768115942028986</v>
      </c>
      <c r="U250" s="29">
        <v>74</v>
      </c>
      <c r="V250" s="66">
        <f t="shared" si="33"/>
        <v>0.17874396135265699</v>
      </c>
      <c r="W250" s="29">
        <v>75</v>
      </c>
      <c r="X250" s="66">
        <f t="shared" si="34"/>
        <v>0.18115942028985507</v>
      </c>
      <c r="Y250" s="29">
        <v>51</v>
      </c>
      <c r="Z250" s="66">
        <f t="shared" si="35"/>
        <v>0.12318840579710146</v>
      </c>
      <c r="AA250" s="29">
        <v>69</v>
      </c>
      <c r="AB250" s="66">
        <f t="shared" si="36"/>
        <v>0.16666666666666666</v>
      </c>
      <c r="AC250" s="29">
        <v>26</v>
      </c>
      <c r="AD250" s="66">
        <f t="shared" si="37"/>
        <v>6.280193236714976E-2</v>
      </c>
      <c r="AE250" s="30">
        <v>414</v>
      </c>
      <c r="AF250" s="79">
        <f t="shared" si="38"/>
        <v>7.259973695747479E-3</v>
      </c>
      <c r="AG250" s="32">
        <f t="shared" si="39"/>
        <v>40</v>
      </c>
      <c r="AH250" s="33"/>
      <c r="AI250" s="33"/>
      <c r="AJ250" s="33"/>
      <c r="AK250" s="33"/>
      <c r="AL250" s="33"/>
      <c r="AM250" s="33"/>
      <c r="AN250" s="33"/>
      <c r="AO250" s="34"/>
      <c r="AP250" s="34"/>
      <c r="AQ250" s="34"/>
      <c r="AR250" s="34"/>
      <c r="AS250" s="34"/>
      <c r="AT250" s="34"/>
      <c r="AU250" s="34"/>
    </row>
    <row r="251" spans="1:47" x14ac:dyDescent="0.2">
      <c r="A251" s="25" t="s">
        <v>469</v>
      </c>
      <c r="B251" s="26" t="s">
        <v>18</v>
      </c>
      <c r="C251" s="27" t="s">
        <v>22</v>
      </c>
      <c r="D251" s="28" t="s">
        <v>470</v>
      </c>
      <c r="E251" s="28" t="str">
        <f>VLOOKUP(D251,Sheet2!A$1:B$353,2,FALSE)</f>
        <v>Large Urban</v>
      </c>
      <c r="F251" s="29">
        <v>9904</v>
      </c>
      <c r="G251" s="29">
        <v>12676</v>
      </c>
      <c r="H251" s="29">
        <v>11845</v>
      </c>
      <c r="I251" s="29">
        <v>7478</v>
      </c>
      <c r="J251" s="29">
        <v>3865</v>
      </c>
      <c r="K251" s="29">
        <v>1510</v>
      </c>
      <c r="L251" s="29">
        <v>490</v>
      </c>
      <c r="M251" s="29">
        <v>27</v>
      </c>
      <c r="N251" s="30">
        <v>47795</v>
      </c>
      <c r="O251" s="31">
        <v>20</v>
      </c>
      <c r="P251" s="66">
        <f t="shared" si="30"/>
        <v>0.25316455696202533</v>
      </c>
      <c r="Q251" s="29">
        <v>27</v>
      </c>
      <c r="R251" s="66">
        <f t="shared" si="31"/>
        <v>0.34177215189873417</v>
      </c>
      <c r="S251" s="29">
        <v>14</v>
      </c>
      <c r="T251" s="66">
        <f t="shared" si="32"/>
        <v>0.17721518987341772</v>
      </c>
      <c r="U251" s="29">
        <v>9</v>
      </c>
      <c r="V251" s="66">
        <f t="shared" si="33"/>
        <v>0.11392405063291139</v>
      </c>
      <c r="W251" s="29">
        <v>5</v>
      </c>
      <c r="X251" s="66">
        <f t="shared" si="34"/>
        <v>6.3291139240506333E-2</v>
      </c>
      <c r="Y251" s="29">
        <v>3</v>
      </c>
      <c r="Z251" s="66">
        <f t="shared" si="35"/>
        <v>3.7974683544303799E-2</v>
      </c>
      <c r="AA251" s="29">
        <v>1</v>
      </c>
      <c r="AB251" s="66">
        <f t="shared" si="36"/>
        <v>1.2658227848101266E-2</v>
      </c>
      <c r="AC251" s="29">
        <v>0</v>
      </c>
      <c r="AD251" s="66">
        <f t="shared" si="37"/>
        <v>0</v>
      </c>
      <c r="AE251" s="30">
        <v>79</v>
      </c>
      <c r="AF251" s="79">
        <f t="shared" si="38"/>
        <v>1.652892561983471E-3</v>
      </c>
      <c r="AG251" s="32">
        <f t="shared" si="39"/>
        <v>37</v>
      </c>
      <c r="AH251" s="33"/>
      <c r="AI251" s="33"/>
      <c r="AJ251" s="33"/>
      <c r="AK251" s="33"/>
      <c r="AL251" s="33"/>
      <c r="AM251" s="33"/>
      <c r="AN251" s="33"/>
      <c r="AO251" s="34"/>
      <c r="AP251" s="34"/>
      <c r="AQ251" s="34"/>
      <c r="AR251" s="34"/>
      <c r="AS251" s="34"/>
      <c r="AT251" s="34"/>
      <c r="AU251" s="34"/>
    </row>
    <row r="252" spans="1:47" x14ac:dyDescent="0.2">
      <c r="A252" s="25" t="s">
        <v>471</v>
      </c>
      <c r="B252" s="26" t="s">
        <v>18</v>
      </c>
      <c r="C252" s="27" t="s">
        <v>55</v>
      </c>
      <c r="D252" s="28" t="s">
        <v>472</v>
      </c>
      <c r="E252" s="28" t="str">
        <f>VLOOKUP(D252,Sheet2!A$1:B$353,2,FALSE)</f>
        <v>Rural 50</v>
      </c>
      <c r="F252" s="29">
        <v>10068</v>
      </c>
      <c r="G252" s="29">
        <v>22074</v>
      </c>
      <c r="H252" s="29">
        <v>15604</v>
      </c>
      <c r="I252" s="29">
        <v>10704</v>
      </c>
      <c r="J252" s="29">
        <v>8879</v>
      </c>
      <c r="K252" s="29">
        <v>4563</v>
      </c>
      <c r="L252" s="29">
        <v>1791</v>
      </c>
      <c r="M252" s="29">
        <v>170</v>
      </c>
      <c r="N252" s="30">
        <v>73853</v>
      </c>
      <c r="O252" s="31">
        <v>114</v>
      </c>
      <c r="P252" s="66">
        <f t="shared" si="30"/>
        <v>0.14634146341463414</v>
      </c>
      <c r="Q252" s="29">
        <v>159</v>
      </c>
      <c r="R252" s="66">
        <f t="shared" si="31"/>
        <v>0.20410783055198972</v>
      </c>
      <c r="S252" s="29">
        <v>157</v>
      </c>
      <c r="T252" s="66">
        <f t="shared" si="32"/>
        <v>0.20154043645699615</v>
      </c>
      <c r="U252" s="29">
        <v>111</v>
      </c>
      <c r="V252" s="66">
        <f t="shared" si="33"/>
        <v>0.14249037227214378</v>
      </c>
      <c r="W252" s="29">
        <v>92</v>
      </c>
      <c r="X252" s="66">
        <f t="shared" si="34"/>
        <v>0.11810012836970475</v>
      </c>
      <c r="Y252" s="29">
        <v>78</v>
      </c>
      <c r="Z252" s="66">
        <f t="shared" si="35"/>
        <v>0.10012836970474968</v>
      </c>
      <c r="AA252" s="29">
        <v>51</v>
      </c>
      <c r="AB252" s="66">
        <f t="shared" si="36"/>
        <v>6.5468549422336333E-2</v>
      </c>
      <c r="AC252" s="29">
        <v>17</v>
      </c>
      <c r="AD252" s="66">
        <f t="shared" si="37"/>
        <v>2.1822849807445442E-2</v>
      </c>
      <c r="AE252" s="30">
        <v>779</v>
      </c>
      <c r="AF252" s="79">
        <f t="shared" si="38"/>
        <v>1.0547980447646E-2</v>
      </c>
      <c r="AG252" s="32">
        <f t="shared" si="39"/>
        <v>11</v>
      </c>
      <c r="AH252" s="33"/>
      <c r="AI252" s="33"/>
      <c r="AJ252" s="33"/>
      <c r="AK252" s="33"/>
      <c r="AL252" s="33"/>
      <c r="AM252" s="33"/>
      <c r="AN252" s="33"/>
      <c r="AO252" s="34"/>
      <c r="AP252" s="34"/>
      <c r="AQ252" s="34"/>
      <c r="AR252" s="34"/>
      <c r="AS252" s="34"/>
      <c r="AT252" s="34"/>
      <c r="AU252" s="34"/>
    </row>
    <row r="253" spans="1:47" x14ac:dyDescent="0.2">
      <c r="A253" s="25" t="s">
        <v>473</v>
      </c>
      <c r="B253" s="26" t="s">
        <v>18</v>
      </c>
      <c r="C253" s="27" t="s">
        <v>60</v>
      </c>
      <c r="D253" s="28" t="s">
        <v>474</v>
      </c>
      <c r="E253" s="28" t="str">
        <f>VLOOKUP(D253,Sheet2!A$1:B$353,2,FALSE)</f>
        <v>Significant Rural</v>
      </c>
      <c r="F253" s="29">
        <v>6788</v>
      </c>
      <c r="G253" s="29">
        <v>10331</v>
      </c>
      <c r="H253" s="29">
        <v>10886</v>
      </c>
      <c r="I253" s="29">
        <v>6975</v>
      </c>
      <c r="J253" s="29">
        <v>5059</v>
      </c>
      <c r="K253" s="29">
        <v>3249</v>
      </c>
      <c r="L253" s="29">
        <v>2318</v>
      </c>
      <c r="M253" s="29">
        <v>207</v>
      </c>
      <c r="N253" s="30">
        <v>45813</v>
      </c>
      <c r="O253" s="31">
        <v>52</v>
      </c>
      <c r="P253" s="66">
        <f t="shared" si="30"/>
        <v>0.38235294117647056</v>
      </c>
      <c r="Q253" s="29">
        <v>16</v>
      </c>
      <c r="R253" s="66">
        <f t="shared" si="31"/>
        <v>0.11764705882352941</v>
      </c>
      <c r="S253" s="29">
        <v>17</v>
      </c>
      <c r="T253" s="66">
        <f t="shared" si="32"/>
        <v>0.125</v>
      </c>
      <c r="U253" s="29">
        <v>17</v>
      </c>
      <c r="V253" s="66">
        <f t="shared" si="33"/>
        <v>0.125</v>
      </c>
      <c r="W253" s="29">
        <v>20</v>
      </c>
      <c r="X253" s="66">
        <f t="shared" si="34"/>
        <v>0.14705882352941177</v>
      </c>
      <c r="Y253" s="29">
        <v>6</v>
      </c>
      <c r="Z253" s="66">
        <f t="shared" si="35"/>
        <v>4.4117647058823532E-2</v>
      </c>
      <c r="AA253" s="29">
        <v>6</v>
      </c>
      <c r="AB253" s="66">
        <f t="shared" si="36"/>
        <v>4.4117647058823532E-2</v>
      </c>
      <c r="AC253" s="29">
        <v>2</v>
      </c>
      <c r="AD253" s="66">
        <f t="shared" si="37"/>
        <v>1.4705882352941176E-2</v>
      </c>
      <c r="AE253" s="30">
        <v>136</v>
      </c>
      <c r="AF253" s="79">
        <f t="shared" si="38"/>
        <v>2.968589701613079E-3</v>
      </c>
      <c r="AG253" s="32">
        <f t="shared" si="39"/>
        <v>45</v>
      </c>
      <c r="AH253" s="33"/>
      <c r="AI253" s="33"/>
      <c r="AJ253" s="33"/>
      <c r="AK253" s="33"/>
      <c r="AL253" s="33"/>
      <c r="AM253" s="33"/>
      <c r="AN253" s="33"/>
      <c r="AO253" s="34"/>
      <c r="AP253" s="34"/>
      <c r="AQ253" s="34"/>
      <c r="AR253" s="34"/>
      <c r="AS253" s="34"/>
      <c r="AT253" s="34"/>
      <c r="AU253" s="34"/>
    </row>
    <row r="254" spans="1:47" x14ac:dyDescent="0.2">
      <c r="A254" s="25" t="s">
        <v>475</v>
      </c>
      <c r="B254" s="26" t="s">
        <v>43</v>
      </c>
      <c r="C254" s="27" t="s">
        <v>160</v>
      </c>
      <c r="D254" s="28" t="s">
        <v>476</v>
      </c>
      <c r="E254" s="28" t="str">
        <f>VLOOKUP(D254,Sheet2!A$1:B$353,2,FALSE)</f>
        <v>Major Urban</v>
      </c>
      <c r="F254" s="29">
        <v>46000</v>
      </c>
      <c r="G254" s="29">
        <v>9389</v>
      </c>
      <c r="H254" s="29">
        <v>7771</v>
      </c>
      <c r="I254" s="29">
        <v>4082</v>
      </c>
      <c r="J254" s="29">
        <v>1667</v>
      </c>
      <c r="K254" s="29">
        <v>667</v>
      </c>
      <c r="L254" s="29">
        <v>319</v>
      </c>
      <c r="M254" s="29">
        <v>46</v>
      </c>
      <c r="N254" s="30">
        <v>69941</v>
      </c>
      <c r="O254" s="31">
        <v>10</v>
      </c>
      <c r="P254" s="66">
        <f t="shared" si="30"/>
        <v>0.45454545454545453</v>
      </c>
      <c r="Q254" s="29">
        <v>3</v>
      </c>
      <c r="R254" s="66">
        <f t="shared" si="31"/>
        <v>0.13636363636363635</v>
      </c>
      <c r="S254" s="29">
        <v>4</v>
      </c>
      <c r="T254" s="66">
        <f t="shared" si="32"/>
        <v>0.18181818181818182</v>
      </c>
      <c r="U254" s="29">
        <v>4</v>
      </c>
      <c r="V254" s="66">
        <f t="shared" si="33"/>
        <v>0.18181818181818182</v>
      </c>
      <c r="W254" s="29">
        <v>1</v>
      </c>
      <c r="X254" s="66">
        <f t="shared" si="34"/>
        <v>4.5454545454545456E-2</v>
      </c>
      <c r="Y254" s="29">
        <v>0</v>
      </c>
      <c r="Z254" s="66">
        <f t="shared" si="35"/>
        <v>0</v>
      </c>
      <c r="AA254" s="29">
        <v>0</v>
      </c>
      <c r="AB254" s="66">
        <f t="shared" si="36"/>
        <v>0</v>
      </c>
      <c r="AC254" s="29">
        <v>0</v>
      </c>
      <c r="AD254" s="66">
        <f t="shared" si="37"/>
        <v>0</v>
      </c>
      <c r="AE254" s="30">
        <v>22</v>
      </c>
      <c r="AF254" s="79">
        <f t="shared" si="38"/>
        <v>3.1455083570437943E-4</v>
      </c>
      <c r="AG254" s="32">
        <f t="shared" si="39"/>
        <v>69</v>
      </c>
      <c r="AH254" s="33"/>
      <c r="AI254" s="33"/>
      <c r="AJ254" s="33"/>
      <c r="AK254" s="33"/>
      <c r="AL254" s="33"/>
      <c r="AM254" s="33"/>
      <c r="AN254" s="33"/>
      <c r="AO254" s="34"/>
      <c r="AP254" s="34"/>
      <c r="AQ254" s="34"/>
      <c r="AR254" s="34"/>
      <c r="AS254" s="34"/>
      <c r="AT254" s="34"/>
      <c r="AU254" s="34"/>
    </row>
    <row r="255" spans="1:47" x14ac:dyDescent="0.2">
      <c r="A255" s="25" t="s">
        <v>477</v>
      </c>
      <c r="B255" s="26" t="s">
        <v>54</v>
      </c>
      <c r="C255" s="27" t="s">
        <v>19</v>
      </c>
      <c r="D255" s="28" t="s">
        <v>680</v>
      </c>
      <c r="E255" s="28" t="str">
        <f>VLOOKUP(D255,Sheet2!A$1:B$353,2,FALSE)</f>
        <v>Large Urban</v>
      </c>
      <c r="F255" s="29">
        <v>32289</v>
      </c>
      <c r="G255" s="29">
        <v>33198</v>
      </c>
      <c r="H255" s="29">
        <v>22051</v>
      </c>
      <c r="I255" s="29">
        <v>9138</v>
      </c>
      <c r="J255" s="29">
        <v>3001</v>
      </c>
      <c r="K255" s="29">
        <v>1363</v>
      </c>
      <c r="L255" s="29">
        <v>438</v>
      </c>
      <c r="M255" s="29">
        <v>34</v>
      </c>
      <c r="N255" s="30">
        <v>101512</v>
      </c>
      <c r="O255" s="31">
        <v>248</v>
      </c>
      <c r="P255" s="66">
        <f t="shared" si="30"/>
        <v>0.24676616915422886</v>
      </c>
      <c r="Q255" s="29">
        <v>280</v>
      </c>
      <c r="R255" s="66">
        <f t="shared" si="31"/>
        <v>0.27860696517412936</v>
      </c>
      <c r="S255" s="29">
        <v>282</v>
      </c>
      <c r="T255" s="66">
        <f t="shared" si="32"/>
        <v>0.28059701492537314</v>
      </c>
      <c r="U255" s="29">
        <v>130</v>
      </c>
      <c r="V255" s="66">
        <f t="shared" si="33"/>
        <v>0.12935323383084577</v>
      </c>
      <c r="W255" s="29">
        <v>51</v>
      </c>
      <c r="X255" s="66">
        <f t="shared" si="34"/>
        <v>5.0746268656716415E-2</v>
      </c>
      <c r="Y255" s="29">
        <v>11</v>
      </c>
      <c r="Z255" s="66">
        <f t="shared" si="35"/>
        <v>1.0945273631840797E-2</v>
      </c>
      <c r="AA255" s="29">
        <v>3</v>
      </c>
      <c r="AB255" s="66">
        <f t="shared" si="36"/>
        <v>2.9850746268656717E-3</v>
      </c>
      <c r="AC255" s="29">
        <v>0</v>
      </c>
      <c r="AD255" s="66">
        <f t="shared" si="37"/>
        <v>0</v>
      </c>
      <c r="AE255" s="30">
        <v>1005</v>
      </c>
      <c r="AF255" s="79">
        <f t="shared" si="38"/>
        <v>9.9003073528252817E-3</v>
      </c>
      <c r="AG255" s="32">
        <f t="shared" si="39"/>
        <v>11</v>
      </c>
      <c r="AH255" s="33"/>
      <c r="AI255" s="33"/>
      <c r="AJ255" s="33"/>
      <c r="AK255" s="33"/>
      <c r="AL255" s="33"/>
      <c r="AM255" s="33"/>
      <c r="AN255" s="33"/>
      <c r="AO255" s="34"/>
      <c r="AP255" s="34"/>
      <c r="AQ255" s="34"/>
      <c r="AR255" s="34"/>
      <c r="AS255" s="34"/>
      <c r="AT255" s="34"/>
      <c r="AU255" s="34"/>
    </row>
    <row r="256" spans="1:47" x14ac:dyDescent="0.2">
      <c r="A256" s="25" t="s">
        <v>478</v>
      </c>
      <c r="B256" s="26" t="s">
        <v>54</v>
      </c>
      <c r="C256" s="27" t="s">
        <v>10</v>
      </c>
      <c r="D256" s="28" t="s">
        <v>681</v>
      </c>
      <c r="E256" s="28" t="str">
        <f>VLOOKUP(D256,Sheet2!A$1:B$353,2,FALSE)</f>
        <v>Large Urban</v>
      </c>
      <c r="F256" s="29">
        <v>16406</v>
      </c>
      <c r="G256" s="29">
        <v>15214</v>
      </c>
      <c r="H256" s="29">
        <v>23135</v>
      </c>
      <c r="I256" s="29">
        <v>12511</v>
      </c>
      <c r="J256" s="29">
        <v>6550</v>
      </c>
      <c r="K256" s="29">
        <v>3565</v>
      </c>
      <c r="L256" s="29">
        <v>1507</v>
      </c>
      <c r="M256" s="29">
        <v>120</v>
      </c>
      <c r="N256" s="30">
        <v>79008</v>
      </c>
      <c r="O256" s="31">
        <v>42</v>
      </c>
      <c r="P256" s="66">
        <f t="shared" si="30"/>
        <v>0.1494661921708185</v>
      </c>
      <c r="Q256" s="29">
        <v>49</v>
      </c>
      <c r="R256" s="66">
        <f t="shared" si="31"/>
        <v>0.17437722419928825</v>
      </c>
      <c r="S256" s="29">
        <v>77</v>
      </c>
      <c r="T256" s="66">
        <f t="shared" si="32"/>
        <v>0.27402135231316727</v>
      </c>
      <c r="U256" s="29">
        <v>58</v>
      </c>
      <c r="V256" s="66">
        <f t="shared" si="33"/>
        <v>0.20640569395017794</v>
      </c>
      <c r="W256" s="29">
        <v>29</v>
      </c>
      <c r="X256" s="66">
        <f t="shared" si="34"/>
        <v>0.10320284697508897</v>
      </c>
      <c r="Y256" s="29">
        <v>17</v>
      </c>
      <c r="Z256" s="66">
        <f t="shared" si="35"/>
        <v>6.0498220640569395E-2</v>
      </c>
      <c r="AA256" s="29">
        <v>9</v>
      </c>
      <c r="AB256" s="66">
        <f t="shared" si="36"/>
        <v>3.2028469750889681E-2</v>
      </c>
      <c r="AC256" s="29">
        <v>0</v>
      </c>
      <c r="AD256" s="66">
        <f t="shared" si="37"/>
        <v>0</v>
      </c>
      <c r="AE256" s="30">
        <v>281</v>
      </c>
      <c r="AF256" s="79">
        <f t="shared" si="38"/>
        <v>3.5566018631024705E-3</v>
      </c>
      <c r="AG256" s="32">
        <f t="shared" si="39"/>
        <v>30</v>
      </c>
      <c r="AH256" s="33"/>
      <c r="AI256" s="33"/>
      <c r="AJ256" s="33"/>
      <c r="AK256" s="33"/>
      <c r="AL256" s="33"/>
      <c r="AM256" s="33"/>
      <c r="AN256" s="33"/>
      <c r="AO256" s="34"/>
      <c r="AP256" s="34"/>
      <c r="AQ256" s="34"/>
      <c r="AR256" s="34"/>
      <c r="AS256" s="34"/>
      <c r="AT256" s="34"/>
      <c r="AU256" s="34"/>
    </row>
    <row r="257" spans="1:47" x14ac:dyDescent="0.2">
      <c r="A257" s="25" t="s">
        <v>479</v>
      </c>
      <c r="B257" s="26" t="s">
        <v>107</v>
      </c>
      <c r="C257" s="27" t="s">
        <v>39</v>
      </c>
      <c r="D257" s="28" t="s">
        <v>480</v>
      </c>
      <c r="E257" s="28" t="str">
        <f>VLOOKUP(D257,Sheet2!A$1:B$353,2,FALSE)</f>
        <v>Major Urban</v>
      </c>
      <c r="F257" s="29">
        <v>11703</v>
      </c>
      <c r="G257" s="29">
        <v>37451</v>
      </c>
      <c r="H257" s="29">
        <v>33544</v>
      </c>
      <c r="I257" s="29">
        <v>21333</v>
      </c>
      <c r="J257" s="29">
        <v>14194</v>
      </c>
      <c r="K257" s="29">
        <v>5841</v>
      </c>
      <c r="L257" s="29">
        <v>4037</v>
      </c>
      <c r="M257" s="29">
        <v>592</v>
      </c>
      <c r="N257" s="30">
        <v>128695</v>
      </c>
      <c r="O257" s="31">
        <v>100</v>
      </c>
      <c r="P257" s="66">
        <f t="shared" si="30"/>
        <v>5.2603892688058915E-2</v>
      </c>
      <c r="Q257" s="29">
        <v>301</v>
      </c>
      <c r="R257" s="66">
        <f t="shared" si="31"/>
        <v>0.15833771699105734</v>
      </c>
      <c r="S257" s="29">
        <v>419</v>
      </c>
      <c r="T257" s="66">
        <f t="shared" si="32"/>
        <v>0.22041031036296685</v>
      </c>
      <c r="U257" s="29">
        <v>341</v>
      </c>
      <c r="V257" s="66">
        <f t="shared" si="33"/>
        <v>0.1793792740662809</v>
      </c>
      <c r="W257" s="29">
        <v>376</v>
      </c>
      <c r="X257" s="66">
        <f t="shared" si="34"/>
        <v>0.19779063650710152</v>
      </c>
      <c r="Y257" s="29">
        <v>202</v>
      </c>
      <c r="Z257" s="66">
        <f t="shared" si="35"/>
        <v>0.10625986322987901</v>
      </c>
      <c r="AA257" s="29">
        <v>138</v>
      </c>
      <c r="AB257" s="66">
        <f t="shared" si="36"/>
        <v>7.2593371909521309E-2</v>
      </c>
      <c r="AC257" s="29">
        <v>24</v>
      </c>
      <c r="AD257" s="66">
        <f t="shared" si="37"/>
        <v>1.262493424513414E-2</v>
      </c>
      <c r="AE257" s="30">
        <v>1901</v>
      </c>
      <c r="AF257" s="79">
        <f t="shared" si="38"/>
        <v>1.4771358638641751E-2</v>
      </c>
      <c r="AG257" s="32">
        <f t="shared" si="39"/>
        <v>9</v>
      </c>
      <c r="AH257" s="33"/>
      <c r="AI257" s="33"/>
      <c r="AJ257" s="33"/>
      <c r="AK257" s="33"/>
      <c r="AL257" s="33"/>
      <c r="AM257" s="33"/>
      <c r="AN257" s="33"/>
      <c r="AO257" s="34"/>
      <c r="AP257" s="34"/>
      <c r="AQ257" s="34"/>
      <c r="AR257" s="34"/>
      <c r="AS257" s="34"/>
      <c r="AT257" s="34"/>
      <c r="AU257" s="34"/>
    </row>
    <row r="258" spans="1:47" x14ac:dyDescent="0.2">
      <c r="A258" s="25" t="s">
        <v>481</v>
      </c>
      <c r="B258" s="26" t="s">
        <v>18</v>
      </c>
      <c r="C258" s="27" t="s">
        <v>19</v>
      </c>
      <c r="D258" s="28" t="s">
        <v>482</v>
      </c>
      <c r="E258" s="28" t="str">
        <f>VLOOKUP(D258,Sheet2!A$1:B$353,2,FALSE)</f>
        <v>Major Urban</v>
      </c>
      <c r="F258" s="29">
        <v>412</v>
      </c>
      <c r="G258" s="29">
        <v>1594</v>
      </c>
      <c r="H258" s="29">
        <v>8399</v>
      </c>
      <c r="I258" s="29">
        <v>14218</v>
      </c>
      <c r="J258" s="29">
        <v>9803</v>
      </c>
      <c r="K258" s="29">
        <v>4483</v>
      </c>
      <c r="L258" s="29">
        <v>2026</v>
      </c>
      <c r="M258" s="29">
        <v>106</v>
      </c>
      <c r="N258" s="30">
        <v>41041</v>
      </c>
      <c r="O258" s="31">
        <v>3</v>
      </c>
      <c r="P258" s="66">
        <f t="shared" si="30"/>
        <v>1.2048192771084338E-2</v>
      </c>
      <c r="Q258" s="29">
        <v>26</v>
      </c>
      <c r="R258" s="66">
        <f t="shared" si="31"/>
        <v>0.10441767068273092</v>
      </c>
      <c r="S258" s="29">
        <v>77</v>
      </c>
      <c r="T258" s="66">
        <f t="shared" si="32"/>
        <v>0.30923694779116467</v>
      </c>
      <c r="U258" s="29">
        <v>63</v>
      </c>
      <c r="V258" s="66">
        <f t="shared" si="33"/>
        <v>0.25301204819277107</v>
      </c>
      <c r="W258" s="29">
        <v>39</v>
      </c>
      <c r="X258" s="66">
        <f t="shared" si="34"/>
        <v>0.15662650602409639</v>
      </c>
      <c r="Y258" s="29">
        <v>23</v>
      </c>
      <c r="Z258" s="66">
        <f t="shared" si="35"/>
        <v>9.2369477911646583E-2</v>
      </c>
      <c r="AA258" s="29">
        <v>17</v>
      </c>
      <c r="AB258" s="66">
        <f t="shared" si="36"/>
        <v>6.8273092369477914E-2</v>
      </c>
      <c r="AC258" s="29">
        <v>1</v>
      </c>
      <c r="AD258" s="66">
        <f t="shared" si="37"/>
        <v>4.0160642570281121E-3</v>
      </c>
      <c r="AE258" s="30">
        <v>249</v>
      </c>
      <c r="AF258" s="79">
        <f t="shared" si="38"/>
        <v>6.0671036280792378E-3</v>
      </c>
      <c r="AG258" s="32">
        <f t="shared" si="39"/>
        <v>37</v>
      </c>
      <c r="AH258" s="33"/>
      <c r="AI258" s="33"/>
      <c r="AJ258" s="33"/>
      <c r="AK258" s="33"/>
      <c r="AL258" s="33"/>
      <c r="AM258" s="33"/>
      <c r="AN258" s="33"/>
      <c r="AO258" s="34"/>
      <c r="AP258" s="34"/>
      <c r="AQ258" s="34"/>
      <c r="AR258" s="34"/>
      <c r="AS258" s="34"/>
      <c r="AT258" s="34"/>
      <c r="AU258" s="34"/>
    </row>
    <row r="259" spans="1:47" x14ac:dyDescent="0.2">
      <c r="A259" s="25" t="s">
        <v>483</v>
      </c>
      <c r="B259" s="26" t="s">
        <v>18</v>
      </c>
      <c r="C259" s="27" t="s">
        <v>10</v>
      </c>
      <c r="D259" s="28" t="s">
        <v>484</v>
      </c>
      <c r="E259" s="28" t="str">
        <f>VLOOKUP(D259,Sheet2!A$1:B$353,2,FALSE)</f>
        <v>Significant Rural</v>
      </c>
      <c r="F259" s="29">
        <v>876</v>
      </c>
      <c r="G259" s="29">
        <v>3036</v>
      </c>
      <c r="H259" s="29">
        <v>9063</v>
      </c>
      <c r="I259" s="29">
        <v>15758</v>
      </c>
      <c r="J259" s="29">
        <v>12590</v>
      </c>
      <c r="K259" s="29">
        <v>8853</v>
      </c>
      <c r="L259" s="29">
        <v>7212</v>
      </c>
      <c r="M259" s="29">
        <v>1145</v>
      </c>
      <c r="N259" s="30">
        <v>58533</v>
      </c>
      <c r="O259" s="31">
        <v>13</v>
      </c>
      <c r="P259" s="66">
        <f t="shared" si="30"/>
        <v>3.4482758620689655E-2</v>
      </c>
      <c r="Q259" s="29">
        <v>29</v>
      </c>
      <c r="R259" s="66">
        <f t="shared" si="31"/>
        <v>7.6923076923076927E-2</v>
      </c>
      <c r="S259" s="29">
        <v>99</v>
      </c>
      <c r="T259" s="66">
        <f t="shared" si="32"/>
        <v>0.2625994694960212</v>
      </c>
      <c r="U259" s="29">
        <v>101</v>
      </c>
      <c r="V259" s="66">
        <f t="shared" si="33"/>
        <v>0.26790450928381965</v>
      </c>
      <c r="W259" s="29">
        <v>77</v>
      </c>
      <c r="X259" s="66">
        <f t="shared" si="34"/>
        <v>0.20424403183023873</v>
      </c>
      <c r="Y259" s="29">
        <v>32</v>
      </c>
      <c r="Z259" s="66">
        <f t="shared" si="35"/>
        <v>8.4880636604774531E-2</v>
      </c>
      <c r="AA259" s="29">
        <v>21</v>
      </c>
      <c r="AB259" s="66">
        <f t="shared" si="36"/>
        <v>5.5702917771883291E-2</v>
      </c>
      <c r="AC259" s="29">
        <v>5</v>
      </c>
      <c r="AD259" s="66">
        <f t="shared" si="37"/>
        <v>1.3262599469496022E-2</v>
      </c>
      <c r="AE259" s="30">
        <v>377</v>
      </c>
      <c r="AF259" s="79">
        <f t="shared" si="38"/>
        <v>6.4408111663506054E-3</v>
      </c>
      <c r="AG259" s="32">
        <f t="shared" si="39"/>
        <v>21</v>
      </c>
      <c r="AH259" s="33"/>
      <c r="AI259" s="33"/>
      <c r="AJ259" s="33"/>
      <c r="AK259" s="33"/>
      <c r="AL259" s="33"/>
      <c r="AM259" s="33"/>
      <c r="AN259" s="33"/>
      <c r="AO259" s="34"/>
      <c r="AP259" s="34"/>
      <c r="AQ259" s="34"/>
      <c r="AR259" s="34"/>
      <c r="AS259" s="34"/>
      <c r="AT259" s="34"/>
      <c r="AU259" s="34"/>
    </row>
    <row r="260" spans="1:47" x14ac:dyDescent="0.2">
      <c r="A260" s="25" t="s">
        <v>485</v>
      </c>
      <c r="B260" s="26" t="s">
        <v>18</v>
      </c>
      <c r="C260" s="27" t="s">
        <v>10</v>
      </c>
      <c r="D260" s="28" t="s">
        <v>486</v>
      </c>
      <c r="E260" s="28" t="str">
        <f>VLOOKUP(D260,Sheet2!A$1:B$353,2,FALSE)</f>
        <v>Rural 50</v>
      </c>
      <c r="F260" s="29">
        <v>5237</v>
      </c>
      <c r="G260" s="29">
        <v>17421</v>
      </c>
      <c r="H260" s="29">
        <v>9313</v>
      </c>
      <c r="I260" s="29">
        <v>7230</v>
      </c>
      <c r="J260" s="29">
        <v>4302</v>
      </c>
      <c r="K260" s="29">
        <v>1917</v>
      </c>
      <c r="L260" s="29">
        <v>1471</v>
      </c>
      <c r="M260" s="29">
        <v>131</v>
      </c>
      <c r="N260" s="30">
        <v>47022</v>
      </c>
      <c r="O260" s="31">
        <v>61</v>
      </c>
      <c r="P260" s="66">
        <f t="shared" si="30"/>
        <v>0.21478873239436619</v>
      </c>
      <c r="Q260" s="29">
        <v>64</v>
      </c>
      <c r="R260" s="66">
        <f t="shared" si="31"/>
        <v>0.22535211267605634</v>
      </c>
      <c r="S260" s="29">
        <v>38</v>
      </c>
      <c r="T260" s="66">
        <f t="shared" si="32"/>
        <v>0.13380281690140844</v>
      </c>
      <c r="U260" s="29">
        <v>33</v>
      </c>
      <c r="V260" s="66">
        <f t="shared" si="33"/>
        <v>0.11619718309859155</v>
      </c>
      <c r="W260" s="29">
        <v>40</v>
      </c>
      <c r="X260" s="66">
        <f t="shared" si="34"/>
        <v>0.14084507042253522</v>
      </c>
      <c r="Y260" s="29">
        <v>20</v>
      </c>
      <c r="Z260" s="66">
        <f t="shared" si="35"/>
        <v>7.0422535211267609E-2</v>
      </c>
      <c r="AA260" s="29">
        <v>24</v>
      </c>
      <c r="AB260" s="66">
        <f t="shared" si="36"/>
        <v>8.4507042253521125E-2</v>
      </c>
      <c r="AC260" s="29">
        <v>4</v>
      </c>
      <c r="AD260" s="66">
        <f t="shared" si="37"/>
        <v>1.4084507042253521E-2</v>
      </c>
      <c r="AE260" s="30">
        <v>284</v>
      </c>
      <c r="AF260" s="79">
        <f t="shared" si="38"/>
        <v>6.0397260856620309E-3</v>
      </c>
      <c r="AG260" s="32">
        <f t="shared" si="39"/>
        <v>30</v>
      </c>
      <c r="AH260" s="33"/>
      <c r="AI260" s="33"/>
      <c r="AJ260" s="33"/>
      <c r="AK260" s="33"/>
      <c r="AL260" s="33"/>
      <c r="AM260" s="33"/>
      <c r="AN260" s="33"/>
      <c r="AO260" s="34"/>
      <c r="AP260" s="34"/>
      <c r="AQ260" s="34"/>
      <c r="AR260" s="34"/>
      <c r="AS260" s="34"/>
      <c r="AT260" s="34"/>
      <c r="AU260" s="34"/>
    </row>
    <row r="261" spans="1:47" x14ac:dyDescent="0.2">
      <c r="A261" s="25" t="s">
        <v>487</v>
      </c>
      <c r="B261" s="26" t="s">
        <v>43</v>
      </c>
      <c r="C261" s="27" t="s">
        <v>22</v>
      </c>
      <c r="D261" s="28" t="s">
        <v>488</v>
      </c>
      <c r="E261" s="28" t="str">
        <f>VLOOKUP(D261,Sheet2!A$1:B$353,2,FALSE)</f>
        <v>Major Urban</v>
      </c>
      <c r="F261" s="29">
        <v>36525</v>
      </c>
      <c r="G261" s="29">
        <v>17438</v>
      </c>
      <c r="H261" s="29">
        <v>14474</v>
      </c>
      <c r="I261" s="29">
        <v>6267</v>
      </c>
      <c r="J261" s="29">
        <v>3165</v>
      </c>
      <c r="K261" s="29">
        <v>1535</v>
      </c>
      <c r="L261" s="29">
        <v>559</v>
      </c>
      <c r="M261" s="29">
        <v>32</v>
      </c>
      <c r="N261" s="30">
        <v>79995</v>
      </c>
      <c r="O261" s="31">
        <v>336</v>
      </c>
      <c r="P261" s="66">
        <f t="shared" si="30"/>
        <v>0.52996845425867511</v>
      </c>
      <c r="Q261" s="29">
        <v>154</v>
      </c>
      <c r="R261" s="66">
        <f t="shared" si="31"/>
        <v>0.24290220820189273</v>
      </c>
      <c r="S261" s="29">
        <v>76</v>
      </c>
      <c r="T261" s="66">
        <f t="shared" si="32"/>
        <v>0.11987381703470032</v>
      </c>
      <c r="U261" s="29">
        <v>29</v>
      </c>
      <c r="V261" s="66">
        <f t="shared" si="33"/>
        <v>4.5741324921135647E-2</v>
      </c>
      <c r="W261" s="29">
        <v>21</v>
      </c>
      <c r="X261" s="66">
        <f t="shared" si="34"/>
        <v>3.3123028391167195E-2</v>
      </c>
      <c r="Y261" s="29">
        <v>12</v>
      </c>
      <c r="Z261" s="66">
        <f t="shared" si="35"/>
        <v>1.8927444794952682E-2</v>
      </c>
      <c r="AA261" s="29">
        <v>6</v>
      </c>
      <c r="AB261" s="66">
        <f t="shared" si="36"/>
        <v>9.4637223974763408E-3</v>
      </c>
      <c r="AC261" s="29">
        <v>0</v>
      </c>
      <c r="AD261" s="66">
        <f t="shared" si="37"/>
        <v>0</v>
      </c>
      <c r="AE261" s="30">
        <v>634</v>
      </c>
      <c r="AF261" s="79">
        <f t="shared" si="38"/>
        <v>7.9254953434589655E-3</v>
      </c>
      <c r="AG261" s="32">
        <f t="shared" si="39"/>
        <v>26</v>
      </c>
      <c r="AH261" s="33"/>
      <c r="AI261" s="33"/>
      <c r="AJ261" s="33"/>
      <c r="AK261" s="33"/>
      <c r="AL261" s="33"/>
      <c r="AM261" s="33"/>
      <c r="AN261" s="33"/>
      <c r="AO261" s="34"/>
      <c r="AP261" s="34"/>
      <c r="AQ261" s="34"/>
      <c r="AR261" s="34"/>
      <c r="AS261" s="34"/>
      <c r="AT261" s="34"/>
      <c r="AU261" s="34"/>
    </row>
    <row r="262" spans="1:47" x14ac:dyDescent="0.2">
      <c r="A262" s="25" t="s">
        <v>489</v>
      </c>
      <c r="B262" s="26" t="s">
        <v>18</v>
      </c>
      <c r="C262" s="27" t="s">
        <v>60</v>
      </c>
      <c r="D262" s="28" t="s">
        <v>490</v>
      </c>
      <c r="E262" s="28" t="str">
        <f>VLOOKUP(D262,Sheet2!A$1:B$353,2,FALSE)</f>
        <v>Significant Rural</v>
      </c>
      <c r="F262" s="29">
        <v>11881</v>
      </c>
      <c r="G262" s="29">
        <v>12879</v>
      </c>
      <c r="H262" s="29">
        <v>12642</v>
      </c>
      <c r="I262" s="29">
        <v>8639</v>
      </c>
      <c r="J262" s="29">
        <v>5668</v>
      </c>
      <c r="K262" s="29">
        <v>3169</v>
      </c>
      <c r="L262" s="29">
        <v>1524</v>
      </c>
      <c r="M262" s="29">
        <v>105</v>
      </c>
      <c r="N262" s="30">
        <v>56507</v>
      </c>
      <c r="O262" s="31">
        <v>84</v>
      </c>
      <c r="P262" s="66">
        <f t="shared" si="30"/>
        <v>0.32061068702290074</v>
      </c>
      <c r="Q262" s="29">
        <v>43</v>
      </c>
      <c r="R262" s="66">
        <f t="shared" si="31"/>
        <v>0.16412213740458015</v>
      </c>
      <c r="S262" s="29">
        <v>47</v>
      </c>
      <c r="T262" s="66">
        <f t="shared" si="32"/>
        <v>0.17938931297709923</v>
      </c>
      <c r="U262" s="29">
        <v>27</v>
      </c>
      <c r="V262" s="66">
        <f t="shared" si="33"/>
        <v>0.10305343511450382</v>
      </c>
      <c r="W262" s="29">
        <v>34</v>
      </c>
      <c r="X262" s="66">
        <f t="shared" si="34"/>
        <v>0.12977099236641221</v>
      </c>
      <c r="Y262" s="29">
        <v>16</v>
      </c>
      <c r="Z262" s="66">
        <f t="shared" si="35"/>
        <v>6.1068702290076333E-2</v>
      </c>
      <c r="AA262" s="29">
        <v>10</v>
      </c>
      <c r="AB262" s="66">
        <f t="shared" si="36"/>
        <v>3.8167938931297711E-2</v>
      </c>
      <c r="AC262" s="29">
        <v>1</v>
      </c>
      <c r="AD262" s="66">
        <f t="shared" si="37"/>
        <v>3.8167938931297708E-3</v>
      </c>
      <c r="AE262" s="30">
        <v>262</v>
      </c>
      <c r="AF262" s="79">
        <f t="shared" si="38"/>
        <v>4.6365936963562041E-3</v>
      </c>
      <c r="AG262" s="32">
        <f t="shared" si="39"/>
        <v>33</v>
      </c>
      <c r="AH262" s="33"/>
      <c r="AI262" s="33"/>
      <c r="AJ262" s="33"/>
      <c r="AK262" s="33"/>
      <c r="AL262" s="33"/>
      <c r="AM262" s="33"/>
      <c r="AN262" s="33"/>
      <c r="AO262" s="34"/>
      <c r="AP262" s="34"/>
      <c r="AQ262" s="34"/>
      <c r="AR262" s="34"/>
      <c r="AS262" s="34"/>
      <c r="AT262" s="34"/>
      <c r="AU262" s="34"/>
    </row>
    <row r="263" spans="1:47" x14ac:dyDescent="0.2">
      <c r="A263" s="25" t="s">
        <v>491</v>
      </c>
      <c r="B263" s="26" t="s">
        <v>18</v>
      </c>
      <c r="C263" s="27" t="s">
        <v>60</v>
      </c>
      <c r="D263" s="28" t="s">
        <v>492</v>
      </c>
      <c r="E263" s="28" t="str">
        <f>VLOOKUP(D263,Sheet2!A$1:B$353,2,FALSE)</f>
        <v>Rural 50</v>
      </c>
      <c r="F263" s="29">
        <v>9413</v>
      </c>
      <c r="G263" s="29">
        <v>10265</v>
      </c>
      <c r="H263" s="29">
        <v>10485</v>
      </c>
      <c r="I263" s="29">
        <v>6090</v>
      </c>
      <c r="J263" s="29">
        <v>4157</v>
      </c>
      <c r="K263" s="29">
        <v>1886</v>
      </c>
      <c r="L263" s="29">
        <v>749</v>
      </c>
      <c r="M263" s="29">
        <v>33</v>
      </c>
      <c r="N263" s="30">
        <v>43078</v>
      </c>
      <c r="O263" s="31">
        <v>33</v>
      </c>
      <c r="P263" s="66">
        <f t="shared" ref="P263:P326" si="40">O263/AE263</f>
        <v>0.19411764705882353</v>
      </c>
      <c r="Q263" s="29">
        <v>30</v>
      </c>
      <c r="R263" s="66">
        <f t="shared" ref="R263:R326" si="41">Q263/AE263</f>
        <v>0.17647058823529413</v>
      </c>
      <c r="S263" s="29">
        <v>29</v>
      </c>
      <c r="T263" s="66">
        <f t="shared" ref="T263:T326" si="42">S263/AE263</f>
        <v>0.17058823529411765</v>
      </c>
      <c r="U263" s="29">
        <v>34</v>
      </c>
      <c r="V263" s="66">
        <f t="shared" ref="V263:V326" si="43">U263/AE263</f>
        <v>0.2</v>
      </c>
      <c r="W263" s="29">
        <v>20</v>
      </c>
      <c r="X263" s="66">
        <f t="shared" ref="X263:X326" si="44">W263/AE263</f>
        <v>0.11764705882352941</v>
      </c>
      <c r="Y263" s="29">
        <v>14</v>
      </c>
      <c r="Z263" s="66">
        <f t="shared" ref="Z263:Z326" si="45">Y263/AE263</f>
        <v>8.2352941176470587E-2</v>
      </c>
      <c r="AA263" s="29">
        <v>9</v>
      </c>
      <c r="AB263" s="66">
        <f t="shared" ref="AB263:AB326" si="46">AA263/AE263</f>
        <v>5.2941176470588235E-2</v>
      </c>
      <c r="AC263" s="29">
        <v>1</v>
      </c>
      <c r="AD263" s="66">
        <f t="shared" ref="AD263:AD326" si="47">AC263/AE263</f>
        <v>5.8823529411764705E-3</v>
      </c>
      <c r="AE263" s="30">
        <v>170</v>
      </c>
      <c r="AF263" s="79">
        <f t="shared" ref="AF263:AF326" si="48">AE263/N263</f>
        <v>3.9463299131807421E-3</v>
      </c>
      <c r="AG263" s="32">
        <f t="shared" ref="AG263:AG326" si="49">1+SUMPRODUCT((E$6:E$331=E263)*(AF$6:AF$331&gt;AF263))</f>
        <v>40</v>
      </c>
      <c r="AH263" s="33"/>
      <c r="AI263" s="33"/>
      <c r="AJ263" s="33"/>
      <c r="AK263" s="33"/>
      <c r="AL263" s="33"/>
      <c r="AM263" s="33"/>
      <c r="AN263" s="33"/>
      <c r="AO263" s="34"/>
      <c r="AP263" s="34"/>
      <c r="AQ263" s="34"/>
      <c r="AR263" s="34"/>
      <c r="AS263" s="34"/>
      <c r="AT263" s="34"/>
      <c r="AU263" s="34"/>
    </row>
    <row r="264" spans="1:47" x14ac:dyDescent="0.2">
      <c r="A264" s="25" t="s">
        <v>493</v>
      </c>
      <c r="B264" s="26" t="s">
        <v>18</v>
      </c>
      <c r="C264" s="27" t="s">
        <v>10</v>
      </c>
      <c r="D264" s="28" t="s">
        <v>494</v>
      </c>
      <c r="E264" s="28" t="str">
        <f>VLOOKUP(D264,Sheet2!A$1:B$353,2,FALSE)</f>
        <v>Other Urban</v>
      </c>
      <c r="F264" s="29">
        <v>1466</v>
      </c>
      <c r="G264" s="29">
        <v>6062</v>
      </c>
      <c r="H264" s="29">
        <v>20920</v>
      </c>
      <c r="I264" s="29">
        <v>3181</v>
      </c>
      <c r="J264" s="29">
        <v>2966</v>
      </c>
      <c r="K264" s="29">
        <v>844</v>
      </c>
      <c r="L264" s="29">
        <v>425</v>
      </c>
      <c r="M264" s="29">
        <v>13</v>
      </c>
      <c r="N264" s="30">
        <v>35877</v>
      </c>
      <c r="O264" s="31">
        <v>6</v>
      </c>
      <c r="P264" s="66">
        <f t="shared" si="40"/>
        <v>5.9405940594059403E-2</v>
      </c>
      <c r="Q264" s="29">
        <v>37</v>
      </c>
      <c r="R264" s="66">
        <f t="shared" si="41"/>
        <v>0.36633663366336633</v>
      </c>
      <c r="S264" s="29">
        <v>43</v>
      </c>
      <c r="T264" s="66">
        <f t="shared" si="42"/>
        <v>0.42574257425742573</v>
      </c>
      <c r="U264" s="29">
        <v>7</v>
      </c>
      <c r="V264" s="66">
        <f t="shared" si="43"/>
        <v>6.9306930693069313E-2</v>
      </c>
      <c r="W264" s="29">
        <v>3</v>
      </c>
      <c r="X264" s="66">
        <f t="shared" si="44"/>
        <v>2.9702970297029702E-2</v>
      </c>
      <c r="Y264" s="29">
        <v>5</v>
      </c>
      <c r="Z264" s="66">
        <f t="shared" si="45"/>
        <v>4.9504950495049507E-2</v>
      </c>
      <c r="AA264" s="29">
        <v>0</v>
      </c>
      <c r="AB264" s="66">
        <f t="shared" si="46"/>
        <v>0</v>
      </c>
      <c r="AC264" s="29">
        <v>0</v>
      </c>
      <c r="AD264" s="66">
        <f t="shared" si="47"/>
        <v>0</v>
      </c>
      <c r="AE264" s="30">
        <v>101</v>
      </c>
      <c r="AF264" s="79">
        <f t="shared" si="48"/>
        <v>2.8151740669509714E-3</v>
      </c>
      <c r="AG264" s="32">
        <f t="shared" si="49"/>
        <v>41</v>
      </c>
      <c r="AH264" s="33"/>
      <c r="AI264" s="33"/>
      <c r="AJ264" s="33"/>
      <c r="AK264" s="33"/>
      <c r="AL264" s="33"/>
      <c r="AM264" s="33"/>
      <c r="AN264" s="33"/>
      <c r="AO264" s="34"/>
      <c r="AP264" s="34"/>
      <c r="AQ264" s="34"/>
      <c r="AR264" s="34"/>
      <c r="AS264" s="34"/>
      <c r="AT264" s="34"/>
      <c r="AU264" s="34"/>
    </row>
    <row r="265" spans="1:47" x14ac:dyDescent="0.2">
      <c r="A265" s="25" t="s">
        <v>495</v>
      </c>
      <c r="B265" s="26" t="s">
        <v>43</v>
      </c>
      <c r="C265" s="27" t="s">
        <v>22</v>
      </c>
      <c r="D265" s="28" t="s">
        <v>496</v>
      </c>
      <c r="E265" s="28" t="str">
        <f>VLOOKUP(D265,Sheet2!A$1:B$353,2,FALSE)</f>
        <v>Major Urban</v>
      </c>
      <c r="F265" s="29">
        <v>30667</v>
      </c>
      <c r="G265" s="29">
        <v>27186</v>
      </c>
      <c r="H265" s="29">
        <v>27548</v>
      </c>
      <c r="I265" s="29">
        <v>18857</v>
      </c>
      <c r="J265" s="29">
        <v>12436</v>
      </c>
      <c r="K265" s="29">
        <v>6008</v>
      </c>
      <c r="L265" s="29">
        <v>3264</v>
      </c>
      <c r="M265" s="29">
        <v>176</v>
      </c>
      <c r="N265" s="30">
        <v>126142</v>
      </c>
      <c r="O265" s="31">
        <v>230</v>
      </c>
      <c r="P265" s="66">
        <f t="shared" si="40"/>
        <v>0.31855955678670361</v>
      </c>
      <c r="Q265" s="29">
        <v>158</v>
      </c>
      <c r="R265" s="66">
        <f t="shared" si="41"/>
        <v>0.2188365650969529</v>
      </c>
      <c r="S265" s="29">
        <v>148</v>
      </c>
      <c r="T265" s="66">
        <f t="shared" si="42"/>
        <v>0.20498614958448755</v>
      </c>
      <c r="U265" s="29">
        <v>75</v>
      </c>
      <c r="V265" s="66">
        <f t="shared" si="43"/>
        <v>0.1038781163434903</v>
      </c>
      <c r="W265" s="29">
        <v>57</v>
      </c>
      <c r="X265" s="66">
        <f t="shared" si="44"/>
        <v>7.8947368421052627E-2</v>
      </c>
      <c r="Y265" s="29">
        <v>37</v>
      </c>
      <c r="Z265" s="66">
        <f t="shared" si="45"/>
        <v>5.1246537396121887E-2</v>
      </c>
      <c r="AA265" s="29">
        <v>17</v>
      </c>
      <c r="AB265" s="66">
        <f t="shared" si="46"/>
        <v>2.3545706371191136E-2</v>
      </c>
      <c r="AC265" s="29">
        <v>0</v>
      </c>
      <c r="AD265" s="66">
        <f t="shared" si="47"/>
        <v>0</v>
      </c>
      <c r="AE265" s="30">
        <v>722</v>
      </c>
      <c r="AF265" s="79">
        <f t="shared" si="48"/>
        <v>5.7237082018677362E-3</v>
      </c>
      <c r="AG265" s="32">
        <f t="shared" si="49"/>
        <v>41</v>
      </c>
      <c r="AH265" s="33"/>
      <c r="AI265" s="33"/>
      <c r="AJ265" s="33"/>
      <c r="AK265" s="33"/>
      <c r="AL265" s="33"/>
      <c r="AM265" s="33"/>
      <c r="AN265" s="33"/>
      <c r="AO265" s="34"/>
      <c r="AP265" s="34"/>
      <c r="AQ265" s="34"/>
      <c r="AR265" s="34"/>
      <c r="AS265" s="34"/>
      <c r="AT265" s="34"/>
      <c r="AU265" s="34"/>
    </row>
    <row r="266" spans="1:47" x14ac:dyDescent="0.2">
      <c r="A266" s="25" t="s">
        <v>497</v>
      </c>
      <c r="B266" s="26" t="s">
        <v>54</v>
      </c>
      <c r="C266" s="27" t="s">
        <v>160</v>
      </c>
      <c r="D266" s="28" t="s">
        <v>682</v>
      </c>
      <c r="E266" s="28" t="str">
        <f>VLOOKUP(D266,Sheet2!A$1:B$353,2,FALSE)</f>
        <v>Large Urban</v>
      </c>
      <c r="F266" s="29">
        <v>35209</v>
      </c>
      <c r="G266" s="29">
        <v>15603</v>
      </c>
      <c r="H266" s="29">
        <v>14875</v>
      </c>
      <c r="I266" s="29">
        <v>9124</v>
      </c>
      <c r="J266" s="29">
        <v>5093</v>
      </c>
      <c r="K266" s="29">
        <v>2091</v>
      </c>
      <c r="L266" s="29">
        <v>1232</v>
      </c>
      <c r="M266" s="29">
        <v>113</v>
      </c>
      <c r="N266" s="30">
        <v>83340</v>
      </c>
      <c r="O266" s="31">
        <v>162</v>
      </c>
      <c r="P266" s="66">
        <f t="shared" si="40"/>
        <v>0.43315508021390375</v>
      </c>
      <c r="Q266" s="29">
        <v>64</v>
      </c>
      <c r="R266" s="66">
        <f t="shared" si="41"/>
        <v>0.17112299465240641</v>
      </c>
      <c r="S266" s="29">
        <v>56</v>
      </c>
      <c r="T266" s="66">
        <f t="shared" si="42"/>
        <v>0.1497326203208556</v>
      </c>
      <c r="U266" s="29">
        <v>47</v>
      </c>
      <c r="V266" s="66">
        <f t="shared" si="43"/>
        <v>0.12566844919786097</v>
      </c>
      <c r="W266" s="29">
        <v>20</v>
      </c>
      <c r="X266" s="66">
        <f t="shared" si="44"/>
        <v>5.3475935828877004E-2</v>
      </c>
      <c r="Y266" s="29">
        <v>14</v>
      </c>
      <c r="Z266" s="66">
        <f t="shared" si="45"/>
        <v>3.7433155080213901E-2</v>
      </c>
      <c r="AA266" s="29">
        <v>10</v>
      </c>
      <c r="AB266" s="66">
        <f t="shared" si="46"/>
        <v>2.6737967914438502E-2</v>
      </c>
      <c r="AC266" s="29">
        <v>1</v>
      </c>
      <c r="AD266" s="66">
        <f t="shared" si="47"/>
        <v>2.6737967914438501E-3</v>
      </c>
      <c r="AE266" s="30">
        <v>374</v>
      </c>
      <c r="AF266" s="79">
        <f t="shared" si="48"/>
        <v>4.4876409887209022E-3</v>
      </c>
      <c r="AG266" s="32">
        <f t="shared" si="49"/>
        <v>25</v>
      </c>
      <c r="AH266" s="33"/>
      <c r="AI266" s="33"/>
      <c r="AJ266" s="33"/>
      <c r="AK266" s="33"/>
      <c r="AL266" s="33"/>
      <c r="AM266" s="33"/>
      <c r="AN266" s="33"/>
      <c r="AO266" s="34"/>
      <c r="AP266" s="34"/>
      <c r="AQ266" s="34"/>
      <c r="AR266" s="34"/>
      <c r="AS266" s="34"/>
      <c r="AT266" s="34"/>
      <c r="AU266" s="34"/>
    </row>
    <row r="267" spans="1:47" x14ac:dyDescent="0.2">
      <c r="A267" s="25" t="s">
        <v>498</v>
      </c>
      <c r="B267" s="26" t="s">
        <v>54</v>
      </c>
      <c r="C267" s="27" t="s">
        <v>60</v>
      </c>
      <c r="D267" s="28" t="s">
        <v>683</v>
      </c>
      <c r="E267" s="28" t="str">
        <f>VLOOKUP(D267,Sheet2!A$1:B$353,2,FALSE)</f>
        <v>Large Urban</v>
      </c>
      <c r="F267" s="29">
        <v>68998</v>
      </c>
      <c r="G267" s="29">
        <v>22948</v>
      </c>
      <c r="H267" s="29">
        <v>14485</v>
      </c>
      <c r="I267" s="29">
        <v>4510</v>
      </c>
      <c r="J267" s="29">
        <v>1671</v>
      </c>
      <c r="K267" s="29">
        <v>448</v>
      </c>
      <c r="L267" s="29">
        <v>104</v>
      </c>
      <c r="M267" s="29">
        <v>46</v>
      </c>
      <c r="N267" s="30">
        <v>113210</v>
      </c>
      <c r="O267" s="31">
        <v>301</v>
      </c>
      <c r="P267" s="66">
        <f t="shared" si="40"/>
        <v>0.70163170163170163</v>
      </c>
      <c r="Q267" s="29">
        <v>78</v>
      </c>
      <c r="R267" s="66">
        <f t="shared" si="41"/>
        <v>0.18181818181818182</v>
      </c>
      <c r="S267" s="29">
        <v>33</v>
      </c>
      <c r="T267" s="66">
        <f t="shared" si="42"/>
        <v>7.6923076923076927E-2</v>
      </c>
      <c r="U267" s="29">
        <v>10</v>
      </c>
      <c r="V267" s="66">
        <f t="shared" si="43"/>
        <v>2.3310023310023312E-2</v>
      </c>
      <c r="W267" s="29">
        <v>1</v>
      </c>
      <c r="X267" s="66">
        <f t="shared" si="44"/>
        <v>2.331002331002331E-3</v>
      </c>
      <c r="Y267" s="29">
        <v>2</v>
      </c>
      <c r="Z267" s="66">
        <f t="shared" si="45"/>
        <v>4.662004662004662E-3</v>
      </c>
      <c r="AA267" s="29">
        <v>0</v>
      </c>
      <c r="AB267" s="66">
        <f t="shared" si="46"/>
        <v>0</v>
      </c>
      <c r="AC267" s="29">
        <v>4</v>
      </c>
      <c r="AD267" s="66">
        <f t="shared" si="47"/>
        <v>9.324009324009324E-3</v>
      </c>
      <c r="AE267" s="30">
        <v>429</v>
      </c>
      <c r="AF267" s="79">
        <f t="shared" si="48"/>
        <v>3.7894178959455879E-3</v>
      </c>
      <c r="AG267" s="32">
        <f t="shared" si="49"/>
        <v>28</v>
      </c>
      <c r="AH267" s="33"/>
      <c r="AI267" s="33"/>
      <c r="AJ267" s="33"/>
      <c r="AK267" s="33"/>
      <c r="AL267" s="33"/>
      <c r="AM267" s="33"/>
      <c r="AN267" s="33"/>
      <c r="AO267" s="34"/>
      <c r="AP267" s="34"/>
      <c r="AQ267" s="34"/>
      <c r="AR267" s="34"/>
      <c r="AS267" s="34"/>
      <c r="AT267" s="34"/>
      <c r="AU267" s="34"/>
    </row>
    <row r="268" spans="1:47" x14ac:dyDescent="0.2">
      <c r="A268" s="25" t="s">
        <v>499</v>
      </c>
      <c r="B268" s="26" t="s">
        <v>18</v>
      </c>
      <c r="C268" s="27" t="s">
        <v>60</v>
      </c>
      <c r="D268" s="28" t="s">
        <v>500</v>
      </c>
      <c r="E268" s="28" t="str">
        <f>VLOOKUP(D268,Sheet2!A$1:B$353,2,FALSE)</f>
        <v>Rural 80</v>
      </c>
      <c r="F268" s="29">
        <v>3263</v>
      </c>
      <c r="G268" s="29">
        <v>7450</v>
      </c>
      <c r="H268" s="29">
        <v>15388</v>
      </c>
      <c r="I268" s="29">
        <v>9130</v>
      </c>
      <c r="J268" s="29">
        <v>8632</v>
      </c>
      <c r="K268" s="29">
        <v>5023</v>
      </c>
      <c r="L268" s="29">
        <v>4698</v>
      </c>
      <c r="M268" s="29">
        <v>817</v>
      </c>
      <c r="N268" s="30">
        <v>54401</v>
      </c>
      <c r="O268" s="31">
        <v>50</v>
      </c>
      <c r="P268" s="66">
        <f t="shared" si="40"/>
        <v>8.1699346405228759E-2</v>
      </c>
      <c r="Q268" s="29">
        <v>68</v>
      </c>
      <c r="R268" s="66">
        <f t="shared" si="41"/>
        <v>0.1111111111111111</v>
      </c>
      <c r="S268" s="29">
        <v>169</v>
      </c>
      <c r="T268" s="66">
        <f t="shared" si="42"/>
        <v>0.27614379084967322</v>
      </c>
      <c r="U268" s="29">
        <v>98</v>
      </c>
      <c r="V268" s="66">
        <f t="shared" si="43"/>
        <v>0.16013071895424835</v>
      </c>
      <c r="W268" s="29">
        <v>89</v>
      </c>
      <c r="X268" s="66">
        <f t="shared" si="44"/>
        <v>0.1454248366013072</v>
      </c>
      <c r="Y268" s="29">
        <v>54</v>
      </c>
      <c r="Z268" s="66">
        <f t="shared" si="45"/>
        <v>8.8235294117647065E-2</v>
      </c>
      <c r="AA268" s="29">
        <v>58</v>
      </c>
      <c r="AB268" s="66">
        <f t="shared" si="46"/>
        <v>9.4771241830065356E-2</v>
      </c>
      <c r="AC268" s="29">
        <v>26</v>
      </c>
      <c r="AD268" s="66">
        <f t="shared" si="47"/>
        <v>4.2483660130718956E-2</v>
      </c>
      <c r="AE268" s="30">
        <v>612</v>
      </c>
      <c r="AF268" s="79">
        <f t="shared" si="48"/>
        <v>1.1249793202330839E-2</v>
      </c>
      <c r="AG268" s="32">
        <f t="shared" si="49"/>
        <v>29</v>
      </c>
      <c r="AH268" s="33"/>
      <c r="AI268" s="33"/>
      <c r="AJ268" s="33"/>
      <c r="AK268" s="33"/>
      <c r="AL268" s="33"/>
      <c r="AM268" s="33"/>
      <c r="AN268" s="33"/>
      <c r="AO268" s="34"/>
      <c r="AP268" s="34"/>
      <c r="AQ268" s="34"/>
      <c r="AR268" s="34"/>
      <c r="AS268" s="34"/>
      <c r="AT268" s="34"/>
      <c r="AU268" s="34"/>
    </row>
    <row r="269" spans="1:47" x14ac:dyDescent="0.2">
      <c r="A269" s="25" t="s">
        <v>501</v>
      </c>
      <c r="B269" s="26" t="s">
        <v>18</v>
      </c>
      <c r="C269" s="27" t="s">
        <v>55</v>
      </c>
      <c r="D269" s="28" t="s">
        <v>502</v>
      </c>
      <c r="E269" s="28" t="str">
        <f>VLOOKUP(D269,Sheet2!A$1:B$353,2,FALSE)</f>
        <v>Rural 50</v>
      </c>
      <c r="F269" s="29">
        <v>7096</v>
      </c>
      <c r="G269" s="29">
        <v>11747</v>
      </c>
      <c r="H269" s="29">
        <v>11394</v>
      </c>
      <c r="I269" s="29">
        <v>7593</v>
      </c>
      <c r="J269" s="29">
        <v>6078</v>
      </c>
      <c r="K269" s="29">
        <v>3682</v>
      </c>
      <c r="L269" s="29">
        <v>2445</v>
      </c>
      <c r="M269" s="29">
        <v>238</v>
      </c>
      <c r="N269" s="30">
        <v>50273</v>
      </c>
      <c r="O269" s="31">
        <v>43</v>
      </c>
      <c r="P269" s="66">
        <f t="shared" si="40"/>
        <v>0.10591133004926108</v>
      </c>
      <c r="Q269" s="29">
        <v>58</v>
      </c>
      <c r="R269" s="66">
        <f t="shared" si="41"/>
        <v>0.14285714285714285</v>
      </c>
      <c r="S269" s="29">
        <v>83</v>
      </c>
      <c r="T269" s="66">
        <f t="shared" si="42"/>
        <v>0.20443349753694581</v>
      </c>
      <c r="U269" s="29">
        <v>57</v>
      </c>
      <c r="V269" s="66">
        <f t="shared" si="43"/>
        <v>0.14039408866995073</v>
      </c>
      <c r="W269" s="29">
        <v>70</v>
      </c>
      <c r="X269" s="66">
        <f t="shared" si="44"/>
        <v>0.17241379310344829</v>
      </c>
      <c r="Y269" s="29">
        <v>43</v>
      </c>
      <c r="Z269" s="66">
        <f t="shared" si="45"/>
        <v>0.10591133004926108</v>
      </c>
      <c r="AA269" s="29">
        <v>38</v>
      </c>
      <c r="AB269" s="66">
        <f t="shared" si="46"/>
        <v>9.3596059113300489E-2</v>
      </c>
      <c r="AC269" s="29">
        <v>14</v>
      </c>
      <c r="AD269" s="66">
        <f t="shared" si="47"/>
        <v>3.4482758620689655E-2</v>
      </c>
      <c r="AE269" s="30">
        <v>406</v>
      </c>
      <c r="AF269" s="79">
        <f t="shared" si="48"/>
        <v>8.0759055556660631E-3</v>
      </c>
      <c r="AG269" s="32">
        <f t="shared" si="49"/>
        <v>20</v>
      </c>
      <c r="AH269" s="33"/>
      <c r="AI269" s="33"/>
      <c r="AJ269" s="33"/>
      <c r="AK269" s="33"/>
      <c r="AL269" s="33"/>
      <c r="AM269" s="33"/>
      <c r="AN269" s="33"/>
      <c r="AO269" s="34"/>
      <c r="AP269" s="34"/>
      <c r="AQ269" s="34"/>
      <c r="AR269" s="34"/>
      <c r="AS269" s="34"/>
      <c r="AT269" s="34"/>
      <c r="AU269" s="34"/>
    </row>
    <row r="270" spans="1:47" x14ac:dyDescent="0.2">
      <c r="A270" s="25" t="s">
        <v>503</v>
      </c>
      <c r="B270" s="26" t="s">
        <v>18</v>
      </c>
      <c r="C270" s="27" t="s">
        <v>10</v>
      </c>
      <c r="D270" s="28" t="s">
        <v>504</v>
      </c>
      <c r="E270" s="28" t="str">
        <f>VLOOKUP(D270,Sheet2!A$1:B$353,2,FALSE)</f>
        <v>Rural 80</v>
      </c>
      <c r="F270" s="29">
        <v>7779</v>
      </c>
      <c r="G270" s="29">
        <v>14408</v>
      </c>
      <c r="H270" s="29">
        <v>11448</v>
      </c>
      <c r="I270" s="29">
        <v>10824</v>
      </c>
      <c r="J270" s="29">
        <v>7589</v>
      </c>
      <c r="K270" s="29">
        <v>3945</v>
      </c>
      <c r="L270" s="29">
        <v>2151</v>
      </c>
      <c r="M270" s="29">
        <v>181</v>
      </c>
      <c r="N270" s="30">
        <v>58325</v>
      </c>
      <c r="O270" s="31">
        <v>292</v>
      </c>
      <c r="P270" s="66">
        <f t="shared" si="40"/>
        <v>0.1091588785046729</v>
      </c>
      <c r="Q270" s="29">
        <v>487</v>
      </c>
      <c r="R270" s="66">
        <f t="shared" si="41"/>
        <v>0.18205607476635513</v>
      </c>
      <c r="S270" s="29">
        <v>523</v>
      </c>
      <c r="T270" s="66">
        <f t="shared" si="42"/>
        <v>0.1955140186915888</v>
      </c>
      <c r="U270" s="29">
        <v>552</v>
      </c>
      <c r="V270" s="66">
        <f t="shared" si="43"/>
        <v>0.20635514018691589</v>
      </c>
      <c r="W270" s="29">
        <v>378</v>
      </c>
      <c r="X270" s="66">
        <f t="shared" si="44"/>
        <v>0.14130841121495327</v>
      </c>
      <c r="Y270" s="29">
        <v>231</v>
      </c>
      <c r="Z270" s="66">
        <f t="shared" si="45"/>
        <v>8.6355140186915882E-2</v>
      </c>
      <c r="AA270" s="29">
        <v>193</v>
      </c>
      <c r="AB270" s="66">
        <f t="shared" si="46"/>
        <v>7.2149532710280379E-2</v>
      </c>
      <c r="AC270" s="29">
        <v>19</v>
      </c>
      <c r="AD270" s="66">
        <f t="shared" si="47"/>
        <v>7.1028037383177572E-3</v>
      </c>
      <c r="AE270" s="30">
        <v>2675</v>
      </c>
      <c r="AF270" s="79">
        <f t="shared" si="48"/>
        <v>4.5863694813544791E-2</v>
      </c>
      <c r="AG270" s="32">
        <f t="shared" si="49"/>
        <v>12</v>
      </c>
      <c r="AH270" s="33"/>
      <c r="AI270" s="33"/>
      <c r="AJ270" s="33"/>
      <c r="AK270" s="33"/>
      <c r="AL270" s="33"/>
      <c r="AM270" s="33"/>
      <c r="AN270" s="33"/>
      <c r="AO270" s="34"/>
      <c r="AP270" s="34"/>
      <c r="AQ270" s="34"/>
      <c r="AR270" s="34"/>
      <c r="AS270" s="34"/>
      <c r="AT270" s="34"/>
      <c r="AU270" s="34"/>
    </row>
    <row r="271" spans="1:47" x14ac:dyDescent="0.2">
      <c r="A271" s="25" t="s">
        <v>505</v>
      </c>
      <c r="B271" s="26" t="s">
        <v>43</v>
      </c>
      <c r="C271" s="27" t="s">
        <v>160</v>
      </c>
      <c r="D271" s="28" t="s">
        <v>506</v>
      </c>
      <c r="E271" s="28" t="str">
        <f>VLOOKUP(D271,Sheet2!A$1:B$353,2,FALSE)</f>
        <v>Major Urban</v>
      </c>
      <c r="F271" s="29">
        <v>78952</v>
      </c>
      <c r="G271" s="29">
        <v>17030</v>
      </c>
      <c r="H271" s="29">
        <v>16222</v>
      </c>
      <c r="I271" s="29">
        <v>8097</v>
      </c>
      <c r="J271" s="29">
        <v>2927</v>
      </c>
      <c r="K271" s="29">
        <v>1007</v>
      </c>
      <c r="L271" s="29">
        <v>597</v>
      </c>
      <c r="M271" s="29">
        <v>63</v>
      </c>
      <c r="N271" s="30">
        <v>124895</v>
      </c>
      <c r="O271" s="31">
        <v>375</v>
      </c>
      <c r="P271" s="66">
        <f t="shared" si="40"/>
        <v>0.57781201848998465</v>
      </c>
      <c r="Q271" s="29">
        <v>100</v>
      </c>
      <c r="R271" s="66">
        <f t="shared" si="41"/>
        <v>0.15408320493066255</v>
      </c>
      <c r="S271" s="29">
        <v>92</v>
      </c>
      <c r="T271" s="66">
        <f t="shared" si="42"/>
        <v>0.14175654853620956</v>
      </c>
      <c r="U271" s="29">
        <v>51</v>
      </c>
      <c r="V271" s="66">
        <f t="shared" si="43"/>
        <v>7.8582434514637908E-2</v>
      </c>
      <c r="W271" s="29">
        <v>19</v>
      </c>
      <c r="X271" s="66">
        <f t="shared" si="44"/>
        <v>2.9275808936825885E-2</v>
      </c>
      <c r="Y271" s="29">
        <v>8</v>
      </c>
      <c r="Z271" s="66">
        <f t="shared" si="45"/>
        <v>1.2326656394453005E-2</v>
      </c>
      <c r="AA271" s="29">
        <v>3</v>
      </c>
      <c r="AB271" s="66">
        <f t="shared" si="46"/>
        <v>4.6224961479198771E-3</v>
      </c>
      <c r="AC271" s="29">
        <v>1</v>
      </c>
      <c r="AD271" s="66">
        <f t="shared" si="47"/>
        <v>1.5408320493066256E-3</v>
      </c>
      <c r="AE271" s="30">
        <v>649</v>
      </c>
      <c r="AF271" s="79">
        <f t="shared" si="48"/>
        <v>5.1963649465551062E-3</v>
      </c>
      <c r="AG271" s="32">
        <f t="shared" si="49"/>
        <v>43</v>
      </c>
      <c r="AH271" s="33"/>
      <c r="AI271" s="33"/>
      <c r="AJ271" s="33"/>
      <c r="AK271" s="33"/>
      <c r="AL271" s="33"/>
      <c r="AM271" s="33"/>
      <c r="AN271" s="33"/>
      <c r="AO271" s="34"/>
      <c r="AP271" s="34"/>
      <c r="AQ271" s="34"/>
      <c r="AR271" s="34"/>
      <c r="AS271" s="34"/>
      <c r="AT271" s="34"/>
      <c r="AU271" s="34"/>
    </row>
    <row r="272" spans="1:47" x14ac:dyDescent="0.2">
      <c r="A272" s="25" t="s">
        <v>507</v>
      </c>
      <c r="B272" s="26" t="s">
        <v>18</v>
      </c>
      <c r="C272" s="27" t="s">
        <v>19</v>
      </c>
      <c r="D272" s="28" t="s">
        <v>508</v>
      </c>
      <c r="E272" s="28" t="str">
        <f>VLOOKUP(D272,Sheet2!A$1:B$353,2,FALSE)</f>
        <v>Other Urban</v>
      </c>
      <c r="F272" s="29">
        <v>557</v>
      </c>
      <c r="G272" s="29">
        <v>2012</v>
      </c>
      <c r="H272" s="29">
        <v>5658</v>
      </c>
      <c r="I272" s="29">
        <v>9399</v>
      </c>
      <c r="J272" s="29">
        <v>6591</v>
      </c>
      <c r="K272" s="29">
        <v>5630</v>
      </c>
      <c r="L272" s="29">
        <v>4838</v>
      </c>
      <c r="M272" s="29">
        <v>473</v>
      </c>
      <c r="N272" s="30">
        <v>35158</v>
      </c>
      <c r="O272" s="31">
        <v>17</v>
      </c>
      <c r="P272" s="66">
        <f t="shared" si="40"/>
        <v>7.0247933884297523E-2</v>
      </c>
      <c r="Q272" s="29">
        <v>23</v>
      </c>
      <c r="R272" s="66">
        <f t="shared" si="41"/>
        <v>9.5041322314049589E-2</v>
      </c>
      <c r="S272" s="29">
        <v>44</v>
      </c>
      <c r="T272" s="66">
        <f t="shared" si="42"/>
        <v>0.18181818181818182</v>
      </c>
      <c r="U272" s="29">
        <v>43</v>
      </c>
      <c r="V272" s="66">
        <f t="shared" si="43"/>
        <v>0.17768595041322313</v>
      </c>
      <c r="W272" s="29">
        <v>31</v>
      </c>
      <c r="X272" s="66">
        <f t="shared" si="44"/>
        <v>0.128099173553719</v>
      </c>
      <c r="Y272" s="29">
        <v>27</v>
      </c>
      <c r="Z272" s="66">
        <f t="shared" si="45"/>
        <v>0.1115702479338843</v>
      </c>
      <c r="AA272" s="29">
        <v>26</v>
      </c>
      <c r="AB272" s="66">
        <f t="shared" si="46"/>
        <v>0.10743801652892562</v>
      </c>
      <c r="AC272" s="29">
        <v>31</v>
      </c>
      <c r="AD272" s="66">
        <f t="shared" si="47"/>
        <v>0.128099173553719</v>
      </c>
      <c r="AE272" s="30">
        <v>242</v>
      </c>
      <c r="AF272" s="79">
        <f t="shared" si="48"/>
        <v>6.8832129245122017E-3</v>
      </c>
      <c r="AG272" s="32">
        <f t="shared" si="49"/>
        <v>20</v>
      </c>
      <c r="AH272" s="33"/>
      <c r="AI272" s="33"/>
      <c r="AJ272" s="33"/>
      <c r="AK272" s="33"/>
      <c r="AL272" s="33"/>
      <c r="AM272" s="33"/>
      <c r="AN272" s="33"/>
      <c r="AO272" s="34"/>
      <c r="AP272" s="34"/>
      <c r="AQ272" s="34"/>
      <c r="AR272" s="34"/>
      <c r="AS272" s="34"/>
      <c r="AT272" s="34"/>
      <c r="AU272" s="34"/>
    </row>
    <row r="273" spans="1:47" x14ac:dyDescent="0.2">
      <c r="A273" s="25" t="s">
        <v>509</v>
      </c>
      <c r="B273" s="26" t="s">
        <v>38</v>
      </c>
      <c r="C273" s="27" t="s">
        <v>39</v>
      </c>
      <c r="D273" s="28" t="s">
        <v>510</v>
      </c>
      <c r="E273" s="28" t="str">
        <f>VLOOKUP(D273,Sheet2!A$1:B$353,2,FALSE)</f>
        <v>Major Urban</v>
      </c>
      <c r="F273" s="29">
        <v>793</v>
      </c>
      <c r="G273" s="29">
        <v>7039</v>
      </c>
      <c r="H273" s="29">
        <v>26240</v>
      </c>
      <c r="I273" s="29">
        <v>23565</v>
      </c>
      <c r="J273" s="29">
        <v>12104</v>
      </c>
      <c r="K273" s="29">
        <v>6761</v>
      </c>
      <c r="L273" s="29">
        <v>3653</v>
      </c>
      <c r="M273" s="29">
        <v>257</v>
      </c>
      <c r="N273" s="30">
        <v>80412</v>
      </c>
      <c r="O273" s="31">
        <v>0</v>
      </c>
      <c r="P273" s="66">
        <f t="shared" si="40"/>
        <v>0</v>
      </c>
      <c r="Q273" s="29">
        <v>14</v>
      </c>
      <c r="R273" s="66">
        <f t="shared" si="41"/>
        <v>0.11570247933884298</v>
      </c>
      <c r="S273" s="29">
        <v>55</v>
      </c>
      <c r="T273" s="66">
        <f t="shared" si="42"/>
        <v>0.45454545454545453</v>
      </c>
      <c r="U273" s="29">
        <v>21</v>
      </c>
      <c r="V273" s="66">
        <f t="shared" si="43"/>
        <v>0.17355371900826447</v>
      </c>
      <c r="W273" s="29">
        <v>16</v>
      </c>
      <c r="X273" s="66">
        <f t="shared" si="44"/>
        <v>0.13223140495867769</v>
      </c>
      <c r="Y273" s="29">
        <v>8</v>
      </c>
      <c r="Z273" s="66">
        <f t="shared" si="45"/>
        <v>6.6115702479338845E-2</v>
      </c>
      <c r="AA273" s="29">
        <v>6</v>
      </c>
      <c r="AB273" s="66">
        <f t="shared" si="46"/>
        <v>4.9586776859504134E-2</v>
      </c>
      <c r="AC273" s="29">
        <v>1</v>
      </c>
      <c r="AD273" s="66">
        <f t="shared" si="47"/>
        <v>8.2644628099173556E-3</v>
      </c>
      <c r="AE273" s="30">
        <v>121</v>
      </c>
      <c r="AF273" s="79">
        <f t="shared" si="48"/>
        <v>1.5047505347460578E-3</v>
      </c>
      <c r="AG273" s="32">
        <f t="shared" si="49"/>
        <v>63</v>
      </c>
      <c r="AH273" s="33"/>
      <c r="AI273" s="33"/>
      <c r="AJ273" s="33"/>
      <c r="AK273" s="33"/>
      <c r="AL273" s="33"/>
      <c r="AM273" s="33"/>
      <c r="AN273" s="33"/>
      <c r="AO273" s="34"/>
      <c r="AP273" s="34"/>
      <c r="AQ273" s="34"/>
      <c r="AR273" s="34"/>
      <c r="AS273" s="34"/>
      <c r="AT273" s="34"/>
      <c r="AU273" s="34"/>
    </row>
    <row r="274" spans="1:47" x14ac:dyDescent="0.2">
      <c r="A274" s="25" t="s">
        <v>511</v>
      </c>
      <c r="B274" s="26" t="s">
        <v>18</v>
      </c>
      <c r="C274" s="27" t="s">
        <v>19</v>
      </c>
      <c r="D274" s="28" t="s">
        <v>512</v>
      </c>
      <c r="E274" s="28" t="str">
        <f>VLOOKUP(D274,Sheet2!A$1:B$353,2,FALSE)</f>
        <v>Significant Rural</v>
      </c>
      <c r="F274" s="29">
        <v>9835</v>
      </c>
      <c r="G274" s="29">
        <v>15400</v>
      </c>
      <c r="H274" s="29">
        <v>16190</v>
      </c>
      <c r="I274" s="29">
        <v>10115</v>
      </c>
      <c r="J274" s="29">
        <v>5084</v>
      </c>
      <c r="K274" s="29">
        <v>2320</v>
      </c>
      <c r="L274" s="29">
        <v>1160</v>
      </c>
      <c r="M274" s="29">
        <v>113</v>
      </c>
      <c r="N274" s="30">
        <v>60217</v>
      </c>
      <c r="O274" s="31">
        <v>1004</v>
      </c>
      <c r="P274" s="66">
        <f t="shared" si="40"/>
        <v>0.83666666666666667</v>
      </c>
      <c r="Q274" s="29">
        <v>59</v>
      </c>
      <c r="R274" s="66">
        <f t="shared" si="41"/>
        <v>4.9166666666666664E-2</v>
      </c>
      <c r="S274" s="29">
        <v>48</v>
      </c>
      <c r="T274" s="66">
        <f t="shared" si="42"/>
        <v>0.04</v>
      </c>
      <c r="U274" s="29">
        <v>39</v>
      </c>
      <c r="V274" s="66">
        <f t="shared" si="43"/>
        <v>3.2500000000000001E-2</v>
      </c>
      <c r="W274" s="29">
        <v>20</v>
      </c>
      <c r="X274" s="66">
        <f t="shared" si="44"/>
        <v>1.6666666666666666E-2</v>
      </c>
      <c r="Y274" s="29">
        <v>16</v>
      </c>
      <c r="Z274" s="66">
        <f t="shared" si="45"/>
        <v>1.3333333333333334E-2</v>
      </c>
      <c r="AA274" s="29">
        <v>12</v>
      </c>
      <c r="AB274" s="66">
        <f t="shared" si="46"/>
        <v>0.01</v>
      </c>
      <c r="AC274" s="29">
        <v>2</v>
      </c>
      <c r="AD274" s="66">
        <f t="shared" si="47"/>
        <v>1.6666666666666668E-3</v>
      </c>
      <c r="AE274" s="30">
        <v>1200</v>
      </c>
      <c r="AF274" s="79">
        <f t="shared" si="48"/>
        <v>1.9927927329491672E-2</v>
      </c>
      <c r="AG274" s="32">
        <f t="shared" si="49"/>
        <v>5</v>
      </c>
      <c r="AH274" s="33"/>
      <c r="AI274" s="33"/>
      <c r="AJ274" s="33"/>
      <c r="AK274" s="33"/>
      <c r="AL274" s="33"/>
      <c r="AM274" s="33"/>
      <c r="AN274" s="33"/>
      <c r="AO274" s="34"/>
      <c r="AP274" s="34"/>
      <c r="AQ274" s="34"/>
      <c r="AR274" s="34"/>
      <c r="AS274" s="34"/>
      <c r="AT274" s="34"/>
      <c r="AU274" s="34"/>
    </row>
    <row r="275" spans="1:47" x14ac:dyDescent="0.2">
      <c r="A275" s="25" t="s">
        <v>513</v>
      </c>
      <c r="B275" s="26" t="s">
        <v>54</v>
      </c>
      <c r="C275" s="27" t="s">
        <v>55</v>
      </c>
      <c r="D275" s="28" t="s">
        <v>684</v>
      </c>
      <c r="E275" s="28" t="str">
        <f>VLOOKUP(D275,Sheet2!A$1:B$353,2,FALSE)</f>
        <v>Other Urban</v>
      </c>
      <c r="F275" s="29">
        <v>14152</v>
      </c>
      <c r="G275" s="29">
        <v>26376</v>
      </c>
      <c r="H275" s="29">
        <v>23085</v>
      </c>
      <c r="I275" s="29">
        <v>15556</v>
      </c>
      <c r="J275" s="29">
        <v>7933</v>
      </c>
      <c r="K275" s="29">
        <v>2992</v>
      </c>
      <c r="L275" s="29">
        <v>1246</v>
      </c>
      <c r="M275" s="29">
        <v>59</v>
      </c>
      <c r="N275" s="30">
        <v>91399</v>
      </c>
      <c r="O275" s="31">
        <v>111</v>
      </c>
      <c r="P275" s="66">
        <f t="shared" si="40"/>
        <v>0.24666666666666667</v>
      </c>
      <c r="Q275" s="29">
        <v>134</v>
      </c>
      <c r="R275" s="66">
        <f t="shared" si="41"/>
        <v>0.29777777777777775</v>
      </c>
      <c r="S275" s="29">
        <v>105</v>
      </c>
      <c r="T275" s="66">
        <f t="shared" si="42"/>
        <v>0.23333333333333334</v>
      </c>
      <c r="U275" s="29">
        <v>58</v>
      </c>
      <c r="V275" s="66">
        <f t="shared" si="43"/>
        <v>0.12888888888888889</v>
      </c>
      <c r="W275" s="29">
        <v>21</v>
      </c>
      <c r="X275" s="66">
        <f t="shared" si="44"/>
        <v>4.6666666666666669E-2</v>
      </c>
      <c r="Y275" s="29">
        <v>13</v>
      </c>
      <c r="Z275" s="66">
        <f t="shared" si="45"/>
        <v>2.8888888888888888E-2</v>
      </c>
      <c r="AA275" s="29">
        <v>8</v>
      </c>
      <c r="AB275" s="66">
        <f t="shared" si="46"/>
        <v>1.7777777777777778E-2</v>
      </c>
      <c r="AC275" s="29">
        <v>0</v>
      </c>
      <c r="AD275" s="66">
        <f t="shared" si="47"/>
        <v>0</v>
      </c>
      <c r="AE275" s="30">
        <v>450</v>
      </c>
      <c r="AF275" s="79">
        <f t="shared" si="48"/>
        <v>4.9234674339981837E-3</v>
      </c>
      <c r="AG275" s="32">
        <f t="shared" si="49"/>
        <v>31</v>
      </c>
      <c r="AH275" s="33"/>
      <c r="AI275" s="33"/>
      <c r="AJ275" s="33"/>
      <c r="AK275" s="33"/>
      <c r="AL275" s="33"/>
      <c r="AM275" s="33"/>
      <c r="AN275" s="33"/>
      <c r="AO275" s="34"/>
      <c r="AP275" s="34"/>
      <c r="AQ275" s="34"/>
      <c r="AR275" s="34"/>
      <c r="AS275" s="34"/>
      <c r="AT275" s="34"/>
      <c r="AU275" s="34"/>
    </row>
    <row r="276" spans="1:47" x14ac:dyDescent="0.2">
      <c r="A276" s="25" t="s">
        <v>514</v>
      </c>
      <c r="B276" s="26" t="s">
        <v>43</v>
      </c>
      <c r="C276" s="27" t="s">
        <v>22</v>
      </c>
      <c r="D276" s="28" t="s">
        <v>515</v>
      </c>
      <c r="E276" s="28" t="str">
        <f>VLOOKUP(D276,Sheet2!A$1:B$353,2,FALSE)</f>
        <v>Major Urban</v>
      </c>
      <c r="F276" s="29">
        <v>52032</v>
      </c>
      <c r="G276" s="29">
        <v>18232</v>
      </c>
      <c r="H276" s="29">
        <v>18519</v>
      </c>
      <c r="I276" s="29">
        <v>6314</v>
      </c>
      <c r="J276" s="29">
        <v>3436</v>
      </c>
      <c r="K276" s="29">
        <v>882</v>
      </c>
      <c r="L276" s="29">
        <v>366</v>
      </c>
      <c r="M276" s="29">
        <v>40</v>
      </c>
      <c r="N276" s="30">
        <v>99821</v>
      </c>
      <c r="O276" s="31">
        <v>131</v>
      </c>
      <c r="P276" s="66">
        <f t="shared" si="40"/>
        <v>0.53688524590163933</v>
      </c>
      <c r="Q276" s="29">
        <v>64</v>
      </c>
      <c r="R276" s="66">
        <f t="shared" si="41"/>
        <v>0.26229508196721313</v>
      </c>
      <c r="S276" s="29">
        <v>30</v>
      </c>
      <c r="T276" s="66">
        <f t="shared" si="42"/>
        <v>0.12295081967213115</v>
      </c>
      <c r="U276" s="29">
        <v>8</v>
      </c>
      <c r="V276" s="66">
        <f t="shared" si="43"/>
        <v>3.2786885245901641E-2</v>
      </c>
      <c r="W276" s="29">
        <v>7</v>
      </c>
      <c r="X276" s="66">
        <f t="shared" si="44"/>
        <v>2.8688524590163935E-2</v>
      </c>
      <c r="Y276" s="29">
        <v>1</v>
      </c>
      <c r="Z276" s="66">
        <f t="shared" si="45"/>
        <v>4.0983606557377051E-3</v>
      </c>
      <c r="AA276" s="29">
        <v>3</v>
      </c>
      <c r="AB276" s="66">
        <f t="shared" si="46"/>
        <v>1.2295081967213115E-2</v>
      </c>
      <c r="AC276" s="29">
        <v>0</v>
      </c>
      <c r="AD276" s="66">
        <f t="shared" si="47"/>
        <v>0</v>
      </c>
      <c r="AE276" s="30">
        <v>244</v>
      </c>
      <c r="AF276" s="79">
        <f t="shared" si="48"/>
        <v>2.4443754320233216E-3</v>
      </c>
      <c r="AG276" s="32">
        <f t="shared" si="49"/>
        <v>57</v>
      </c>
      <c r="AH276" s="33"/>
      <c r="AI276" s="33"/>
      <c r="AJ276" s="33"/>
      <c r="AK276" s="33"/>
      <c r="AL276" s="33"/>
      <c r="AM276" s="33"/>
      <c r="AN276" s="33"/>
      <c r="AO276" s="34"/>
      <c r="AP276" s="34"/>
      <c r="AQ276" s="34"/>
      <c r="AR276" s="34"/>
      <c r="AS276" s="34"/>
      <c r="AT276" s="34"/>
      <c r="AU276" s="34"/>
    </row>
    <row r="277" spans="1:47" x14ac:dyDescent="0.2">
      <c r="A277" s="25" t="s">
        <v>516</v>
      </c>
      <c r="B277" s="26" t="s">
        <v>18</v>
      </c>
      <c r="C277" s="27" t="s">
        <v>60</v>
      </c>
      <c r="D277" s="28" t="s">
        <v>517</v>
      </c>
      <c r="E277" s="28" t="str">
        <f>VLOOKUP(D277,Sheet2!A$1:B$353,2,FALSE)</f>
        <v>Other Urban</v>
      </c>
      <c r="F277" s="29">
        <v>9333</v>
      </c>
      <c r="G277" s="29">
        <v>11665</v>
      </c>
      <c r="H277" s="29">
        <v>5314</v>
      </c>
      <c r="I277" s="29">
        <v>3470</v>
      </c>
      <c r="J277" s="29">
        <v>1673</v>
      </c>
      <c r="K277" s="29">
        <v>401</v>
      </c>
      <c r="L277" s="29">
        <v>63</v>
      </c>
      <c r="M277" s="29">
        <v>5</v>
      </c>
      <c r="N277" s="30">
        <v>31924</v>
      </c>
      <c r="O277" s="31">
        <v>2</v>
      </c>
      <c r="P277" s="66">
        <f t="shared" si="40"/>
        <v>8.6956521739130432E-2</v>
      </c>
      <c r="Q277" s="29">
        <v>7</v>
      </c>
      <c r="R277" s="66">
        <f t="shared" si="41"/>
        <v>0.30434782608695654</v>
      </c>
      <c r="S277" s="29">
        <v>8</v>
      </c>
      <c r="T277" s="66">
        <f t="shared" si="42"/>
        <v>0.34782608695652173</v>
      </c>
      <c r="U277" s="29">
        <v>3</v>
      </c>
      <c r="V277" s="66">
        <f t="shared" si="43"/>
        <v>0.13043478260869565</v>
      </c>
      <c r="W277" s="29">
        <v>3</v>
      </c>
      <c r="X277" s="66">
        <f t="shared" si="44"/>
        <v>0.13043478260869565</v>
      </c>
      <c r="Y277" s="29">
        <v>0</v>
      </c>
      <c r="Z277" s="66">
        <f t="shared" si="45"/>
        <v>0</v>
      </c>
      <c r="AA277" s="29">
        <v>0</v>
      </c>
      <c r="AB277" s="66">
        <f t="shared" si="46"/>
        <v>0</v>
      </c>
      <c r="AC277" s="29">
        <v>0</v>
      </c>
      <c r="AD277" s="66">
        <f t="shared" si="47"/>
        <v>0</v>
      </c>
      <c r="AE277" s="30">
        <v>23</v>
      </c>
      <c r="AF277" s="79">
        <f t="shared" si="48"/>
        <v>7.2046109510086451E-4</v>
      </c>
      <c r="AG277" s="32">
        <f t="shared" si="49"/>
        <v>57</v>
      </c>
      <c r="AH277" s="33"/>
      <c r="AI277" s="33"/>
      <c r="AJ277" s="33"/>
      <c r="AK277" s="33"/>
      <c r="AL277" s="33"/>
      <c r="AM277" s="33"/>
      <c r="AN277" s="33"/>
      <c r="AO277" s="34"/>
      <c r="AP277" s="34"/>
      <c r="AQ277" s="34"/>
      <c r="AR277" s="34"/>
      <c r="AS277" s="34"/>
      <c r="AT277" s="34"/>
      <c r="AU277" s="34"/>
    </row>
    <row r="278" spans="1:47" x14ac:dyDescent="0.2">
      <c r="A278" s="25" t="s">
        <v>518</v>
      </c>
      <c r="B278" s="26" t="s">
        <v>18</v>
      </c>
      <c r="C278" s="27" t="s">
        <v>19</v>
      </c>
      <c r="D278" s="28" t="s">
        <v>519</v>
      </c>
      <c r="E278" s="28" t="str">
        <f>VLOOKUP(D278,Sheet2!A$1:B$353,2,FALSE)</f>
        <v>Rural 50</v>
      </c>
      <c r="F278" s="29">
        <v>891</v>
      </c>
      <c r="G278" s="29">
        <v>2077</v>
      </c>
      <c r="H278" s="29">
        <v>4910</v>
      </c>
      <c r="I278" s="29">
        <v>8432</v>
      </c>
      <c r="J278" s="29">
        <v>7182</v>
      </c>
      <c r="K278" s="29">
        <v>4688</v>
      </c>
      <c r="L278" s="29">
        <v>5969</v>
      </c>
      <c r="M278" s="29">
        <v>1131</v>
      </c>
      <c r="N278" s="30">
        <v>35280</v>
      </c>
      <c r="O278" s="31">
        <v>43</v>
      </c>
      <c r="P278" s="66">
        <f t="shared" si="40"/>
        <v>0.16412213740458015</v>
      </c>
      <c r="Q278" s="29">
        <v>33</v>
      </c>
      <c r="R278" s="66">
        <f t="shared" si="41"/>
        <v>0.12595419847328243</v>
      </c>
      <c r="S278" s="29">
        <v>32</v>
      </c>
      <c r="T278" s="66">
        <f t="shared" si="42"/>
        <v>0.12213740458015267</v>
      </c>
      <c r="U278" s="29">
        <v>38</v>
      </c>
      <c r="V278" s="66">
        <f t="shared" si="43"/>
        <v>0.14503816793893129</v>
      </c>
      <c r="W278" s="29">
        <v>36</v>
      </c>
      <c r="X278" s="66">
        <f t="shared" si="44"/>
        <v>0.13740458015267176</v>
      </c>
      <c r="Y278" s="29">
        <v>24</v>
      </c>
      <c r="Z278" s="66">
        <f t="shared" si="45"/>
        <v>9.1603053435114504E-2</v>
      </c>
      <c r="AA278" s="29">
        <v>35</v>
      </c>
      <c r="AB278" s="66">
        <f t="shared" si="46"/>
        <v>0.13358778625954199</v>
      </c>
      <c r="AC278" s="29">
        <v>21</v>
      </c>
      <c r="AD278" s="66">
        <f t="shared" si="47"/>
        <v>8.0152671755725186E-2</v>
      </c>
      <c r="AE278" s="30">
        <v>262</v>
      </c>
      <c r="AF278" s="79">
        <f t="shared" si="48"/>
        <v>7.4263038548752838E-3</v>
      </c>
      <c r="AG278" s="32">
        <f t="shared" si="49"/>
        <v>23</v>
      </c>
      <c r="AH278" s="33"/>
      <c r="AI278" s="33"/>
      <c r="AJ278" s="33"/>
      <c r="AK278" s="33"/>
      <c r="AL278" s="33"/>
      <c r="AM278" s="33"/>
      <c r="AN278" s="33"/>
      <c r="AO278" s="34"/>
      <c r="AP278" s="34"/>
      <c r="AQ278" s="34"/>
      <c r="AR278" s="34"/>
      <c r="AS278" s="34"/>
      <c r="AT278" s="34"/>
      <c r="AU278" s="34"/>
    </row>
    <row r="279" spans="1:47" x14ac:dyDescent="0.2">
      <c r="A279" s="25" t="s">
        <v>520</v>
      </c>
      <c r="B279" s="26" t="s">
        <v>18</v>
      </c>
      <c r="C279" s="27" t="s">
        <v>55</v>
      </c>
      <c r="D279" s="28" t="s">
        <v>521</v>
      </c>
      <c r="E279" s="28" t="str">
        <f>VLOOKUP(D279,Sheet2!A$1:B$353,2,FALSE)</f>
        <v>Significant Rural</v>
      </c>
      <c r="F279" s="29">
        <v>7271</v>
      </c>
      <c r="G279" s="29">
        <v>15417</v>
      </c>
      <c r="H279" s="29">
        <v>9676</v>
      </c>
      <c r="I279" s="29">
        <v>7047</v>
      </c>
      <c r="J279" s="29">
        <v>5589</v>
      </c>
      <c r="K279" s="29">
        <v>3318</v>
      </c>
      <c r="L279" s="29">
        <v>1512</v>
      </c>
      <c r="M279" s="29">
        <v>100</v>
      </c>
      <c r="N279" s="30">
        <v>49930</v>
      </c>
      <c r="O279" s="31">
        <v>59</v>
      </c>
      <c r="P279" s="66">
        <f t="shared" si="40"/>
        <v>0.18437500000000001</v>
      </c>
      <c r="Q279" s="29">
        <v>54</v>
      </c>
      <c r="R279" s="66">
        <f t="shared" si="41"/>
        <v>0.16875000000000001</v>
      </c>
      <c r="S279" s="29">
        <v>62</v>
      </c>
      <c r="T279" s="66">
        <f t="shared" si="42"/>
        <v>0.19375000000000001</v>
      </c>
      <c r="U279" s="29">
        <v>37</v>
      </c>
      <c r="V279" s="66">
        <f t="shared" si="43"/>
        <v>0.11562500000000001</v>
      </c>
      <c r="W279" s="29">
        <v>46</v>
      </c>
      <c r="X279" s="66">
        <f t="shared" si="44"/>
        <v>0.14374999999999999</v>
      </c>
      <c r="Y279" s="29">
        <v>34</v>
      </c>
      <c r="Z279" s="66">
        <f t="shared" si="45"/>
        <v>0.10625</v>
      </c>
      <c r="AA279" s="29">
        <v>22</v>
      </c>
      <c r="AB279" s="66">
        <f t="shared" si="46"/>
        <v>6.8750000000000006E-2</v>
      </c>
      <c r="AC279" s="29">
        <v>6</v>
      </c>
      <c r="AD279" s="66">
        <f t="shared" si="47"/>
        <v>1.8749999999999999E-2</v>
      </c>
      <c r="AE279" s="30">
        <v>320</v>
      </c>
      <c r="AF279" s="79">
        <f t="shared" si="48"/>
        <v>6.4089725615862209E-3</v>
      </c>
      <c r="AG279" s="32">
        <f t="shared" si="49"/>
        <v>22</v>
      </c>
      <c r="AH279" s="33"/>
      <c r="AI279" s="33"/>
      <c r="AJ279" s="33"/>
      <c r="AK279" s="33"/>
      <c r="AL279" s="33"/>
      <c r="AM279" s="33"/>
      <c r="AN279" s="33"/>
      <c r="AO279" s="34"/>
      <c r="AP279" s="34"/>
      <c r="AQ279" s="34"/>
      <c r="AR279" s="34"/>
      <c r="AS279" s="34"/>
      <c r="AT279" s="34"/>
      <c r="AU279" s="34"/>
    </row>
    <row r="280" spans="1:47" x14ac:dyDescent="0.2">
      <c r="A280" s="25" t="s">
        <v>522</v>
      </c>
      <c r="B280" s="26" t="s">
        <v>18</v>
      </c>
      <c r="C280" s="27" t="s">
        <v>55</v>
      </c>
      <c r="D280" s="28" t="s">
        <v>523</v>
      </c>
      <c r="E280" s="28" t="str">
        <f>VLOOKUP(D280,Sheet2!A$1:B$353,2,FALSE)</f>
        <v>Rural 80</v>
      </c>
      <c r="F280" s="29">
        <v>8189</v>
      </c>
      <c r="G280" s="29">
        <v>13328</v>
      </c>
      <c r="H280" s="29">
        <v>12746</v>
      </c>
      <c r="I280" s="29">
        <v>10891</v>
      </c>
      <c r="J280" s="29">
        <v>7320</v>
      </c>
      <c r="K280" s="29">
        <v>3646</v>
      </c>
      <c r="L280" s="29">
        <v>1966</v>
      </c>
      <c r="M280" s="29">
        <v>114</v>
      </c>
      <c r="N280" s="30">
        <v>58200</v>
      </c>
      <c r="O280" s="31">
        <v>240</v>
      </c>
      <c r="P280" s="66">
        <f t="shared" si="40"/>
        <v>0.2</v>
      </c>
      <c r="Q280" s="29">
        <v>195</v>
      </c>
      <c r="R280" s="66">
        <f t="shared" si="41"/>
        <v>0.16250000000000001</v>
      </c>
      <c r="S280" s="29">
        <v>251</v>
      </c>
      <c r="T280" s="66">
        <f t="shared" si="42"/>
        <v>0.20916666666666667</v>
      </c>
      <c r="U280" s="29">
        <v>224</v>
      </c>
      <c r="V280" s="66">
        <f t="shared" si="43"/>
        <v>0.18666666666666668</v>
      </c>
      <c r="W280" s="29">
        <v>140</v>
      </c>
      <c r="X280" s="66">
        <f t="shared" si="44"/>
        <v>0.11666666666666667</v>
      </c>
      <c r="Y280" s="29">
        <v>82</v>
      </c>
      <c r="Z280" s="66">
        <f t="shared" si="45"/>
        <v>6.8333333333333329E-2</v>
      </c>
      <c r="AA280" s="29">
        <v>53</v>
      </c>
      <c r="AB280" s="66">
        <f t="shared" si="46"/>
        <v>4.4166666666666667E-2</v>
      </c>
      <c r="AC280" s="29">
        <v>15</v>
      </c>
      <c r="AD280" s="66">
        <f t="shared" si="47"/>
        <v>1.2500000000000001E-2</v>
      </c>
      <c r="AE280" s="30">
        <v>1200</v>
      </c>
      <c r="AF280" s="79">
        <f t="shared" si="48"/>
        <v>2.0618556701030927E-2</v>
      </c>
      <c r="AG280" s="32">
        <f t="shared" si="49"/>
        <v>23</v>
      </c>
      <c r="AH280" s="33"/>
      <c r="AI280" s="33"/>
      <c r="AJ280" s="33"/>
      <c r="AK280" s="33"/>
      <c r="AL280" s="33"/>
      <c r="AM280" s="33"/>
      <c r="AN280" s="33"/>
      <c r="AO280" s="34"/>
      <c r="AP280" s="34"/>
      <c r="AQ280" s="34"/>
      <c r="AR280" s="34"/>
      <c r="AS280" s="34"/>
      <c r="AT280" s="34"/>
      <c r="AU280" s="34"/>
    </row>
    <row r="281" spans="1:47" x14ac:dyDescent="0.2">
      <c r="A281" s="25" t="s">
        <v>524</v>
      </c>
      <c r="B281" s="26" t="s">
        <v>54</v>
      </c>
      <c r="C281" s="27" t="s">
        <v>60</v>
      </c>
      <c r="D281" s="28" t="s">
        <v>685</v>
      </c>
      <c r="E281" s="28" t="str">
        <f>VLOOKUP(D281,Sheet2!A$1:B$353,2,FALSE)</f>
        <v>Other Urban</v>
      </c>
      <c r="F281" s="29">
        <v>25991</v>
      </c>
      <c r="G281" s="29">
        <v>18449</v>
      </c>
      <c r="H281" s="29">
        <v>10355</v>
      </c>
      <c r="I281" s="29">
        <v>7652</v>
      </c>
      <c r="J281" s="29">
        <v>4416</v>
      </c>
      <c r="K281" s="29">
        <v>2013</v>
      </c>
      <c r="L281" s="29">
        <v>991</v>
      </c>
      <c r="M281" s="29">
        <v>49</v>
      </c>
      <c r="N281" s="30">
        <v>69916</v>
      </c>
      <c r="O281" s="31">
        <v>67</v>
      </c>
      <c r="P281" s="66">
        <f t="shared" si="40"/>
        <v>0.34536082474226804</v>
      </c>
      <c r="Q281" s="29">
        <v>50</v>
      </c>
      <c r="R281" s="66">
        <f t="shared" si="41"/>
        <v>0.25773195876288657</v>
      </c>
      <c r="S281" s="29">
        <v>33</v>
      </c>
      <c r="T281" s="66">
        <f t="shared" si="42"/>
        <v>0.17010309278350516</v>
      </c>
      <c r="U281" s="29">
        <v>17</v>
      </c>
      <c r="V281" s="66">
        <f t="shared" si="43"/>
        <v>8.7628865979381437E-2</v>
      </c>
      <c r="W281" s="29">
        <v>18</v>
      </c>
      <c r="X281" s="66">
        <f t="shared" si="44"/>
        <v>9.2783505154639179E-2</v>
      </c>
      <c r="Y281" s="29">
        <v>5</v>
      </c>
      <c r="Z281" s="66">
        <f t="shared" si="45"/>
        <v>2.5773195876288658E-2</v>
      </c>
      <c r="AA281" s="29">
        <v>3</v>
      </c>
      <c r="AB281" s="66">
        <f t="shared" si="46"/>
        <v>1.5463917525773196E-2</v>
      </c>
      <c r="AC281" s="29">
        <v>1</v>
      </c>
      <c r="AD281" s="66">
        <f t="shared" si="47"/>
        <v>5.1546391752577319E-3</v>
      </c>
      <c r="AE281" s="30">
        <v>194</v>
      </c>
      <c r="AF281" s="79">
        <f t="shared" si="48"/>
        <v>2.7747582813662107E-3</v>
      </c>
      <c r="AG281" s="32">
        <f t="shared" si="49"/>
        <v>42</v>
      </c>
      <c r="AH281" s="33"/>
      <c r="AI281" s="33"/>
      <c r="AJ281" s="33"/>
      <c r="AK281" s="33"/>
      <c r="AL281" s="33"/>
      <c r="AM281" s="33"/>
      <c r="AN281" s="33"/>
      <c r="AO281" s="34"/>
      <c r="AP281" s="34"/>
      <c r="AQ281" s="34"/>
      <c r="AR281" s="34"/>
      <c r="AS281" s="34"/>
      <c r="AT281" s="34"/>
      <c r="AU281" s="34"/>
    </row>
    <row r="282" spans="1:47" x14ac:dyDescent="0.2">
      <c r="A282" s="25" t="s">
        <v>525</v>
      </c>
      <c r="B282" s="26" t="s">
        <v>18</v>
      </c>
      <c r="C282" s="27" t="s">
        <v>10</v>
      </c>
      <c r="D282" s="28" t="s">
        <v>526</v>
      </c>
      <c r="E282" s="28" t="str">
        <f>VLOOKUP(D282,Sheet2!A$1:B$353,2,FALSE)</f>
        <v>Rural 50</v>
      </c>
      <c r="F282" s="29">
        <v>12704</v>
      </c>
      <c r="G282" s="29">
        <v>17313</v>
      </c>
      <c r="H282" s="29">
        <v>20571</v>
      </c>
      <c r="I282" s="29">
        <v>10295</v>
      </c>
      <c r="J282" s="29">
        <v>4698</v>
      </c>
      <c r="K282" s="29">
        <v>1637</v>
      </c>
      <c r="L282" s="29">
        <v>787</v>
      </c>
      <c r="M282" s="29">
        <v>82</v>
      </c>
      <c r="N282" s="30">
        <v>68087</v>
      </c>
      <c r="O282" s="31">
        <v>665</v>
      </c>
      <c r="P282" s="66">
        <f t="shared" si="40"/>
        <v>0.33535047907211296</v>
      </c>
      <c r="Q282" s="29">
        <v>387</v>
      </c>
      <c r="R282" s="66">
        <f t="shared" si="41"/>
        <v>0.19515885022692889</v>
      </c>
      <c r="S282" s="29">
        <v>495</v>
      </c>
      <c r="T282" s="66">
        <f t="shared" si="42"/>
        <v>0.24962178517397882</v>
      </c>
      <c r="U282" s="29">
        <v>241</v>
      </c>
      <c r="V282" s="66">
        <f t="shared" si="43"/>
        <v>0.12153303076147251</v>
      </c>
      <c r="W282" s="29">
        <v>112</v>
      </c>
      <c r="X282" s="66">
        <f t="shared" si="44"/>
        <v>5.6480080685829548E-2</v>
      </c>
      <c r="Y282" s="29">
        <v>47</v>
      </c>
      <c r="Z282" s="66">
        <f t="shared" si="45"/>
        <v>2.3701462430660614E-2</v>
      </c>
      <c r="AA282" s="29">
        <v>32</v>
      </c>
      <c r="AB282" s="66">
        <f t="shared" si="46"/>
        <v>1.6137165910237016E-2</v>
      </c>
      <c r="AC282" s="29">
        <v>4</v>
      </c>
      <c r="AD282" s="66">
        <f t="shared" si="47"/>
        <v>2.017145738779627E-3</v>
      </c>
      <c r="AE282" s="30">
        <v>1983</v>
      </c>
      <c r="AF282" s="79">
        <f t="shared" si="48"/>
        <v>2.9124502474774921E-2</v>
      </c>
      <c r="AG282" s="32">
        <f t="shared" si="49"/>
        <v>5</v>
      </c>
      <c r="AH282" s="33"/>
      <c r="AI282" s="33"/>
      <c r="AJ282" s="33"/>
      <c r="AK282" s="33"/>
      <c r="AL282" s="33"/>
      <c r="AM282" s="33"/>
      <c r="AN282" s="33"/>
      <c r="AO282" s="34"/>
      <c r="AP282" s="34"/>
      <c r="AQ282" s="34"/>
      <c r="AR282" s="34"/>
      <c r="AS282" s="34"/>
      <c r="AT282" s="34"/>
      <c r="AU282" s="34"/>
    </row>
    <row r="283" spans="1:47" x14ac:dyDescent="0.2">
      <c r="A283" s="25" t="s">
        <v>527</v>
      </c>
      <c r="B283" s="26" t="s">
        <v>18</v>
      </c>
      <c r="C283" s="27" t="s">
        <v>19</v>
      </c>
      <c r="D283" s="28" t="s">
        <v>528</v>
      </c>
      <c r="E283" s="28" t="str">
        <f>VLOOKUP(D283,Sheet2!A$1:B$353,2,FALSE)</f>
        <v>Rural 50</v>
      </c>
      <c r="F283" s="29">
        <v>2635</v>
      </c>
      <c r="G283" s="29">
        <v>8309</v>
      </c>
      <c r="H283" s="29">
        <v>13201</v>
      </c>
      <c r="I283" s="29">
        <v>9228</v>
      </c>
      <c r="J283" s="29">
        <v>7811</v>
      </c>
      <c r="K283" s="29">
        <v>4510</v>
      </c>
      <c r="L283" s="29">
        <v>3445</v>
      </c>
      <c r="M283" s="29">
        <v>458</v>
      </c>
      <c r="N283" s="30">
        <v>49597</v>
      </c>
      <c r="O283" s="31">
        <v>29</v>
      </c>
      <c r="P283" s="66">
        <f t="shared" si="40"/>
        <v>0.10175438596491228</v>
      </c>
      <c r="Q283" s="29">
        <v>29</v>
      </c>
      <c r="R283" s="66">
        <f t="shared" si="41"/>
        <v>0.10175438596491228</v>
      </c>
      <c r="S283" s="29">
        <v>51</v>
      </c>
      <c r="T283" s="66">
        <f t="shared" si="42"/>
        <v>0.17894736842105263</v>
      </c>
      <c r="U283" s="29">
        <v>33</v>
      </c>
      <c r="V283" s="66">
        <f t="shared" si="43"/>
        <v>0.11578947368421053</v>
      </c>
      <c r="W283" s="29">
        <v>45</v>
      </c>
      <c r="X283" s="66">
        <f t="shared" si="44"/>
        <v>0.15789473684210525</v>
      </c>
      <c r="Y283" s="29">
        <v>22</v>
      </c>
      <c r="Z283" s="66">
        <f t="shared" si="45"/>
        <v>7.7192982456140355E-2</v>
      </c>
      <c r="AA283" s="29">
        <v>52</v>
      </c>
      <c r="AB283" s="66">
        <f t="shared" si="46"/>
        <v>0.18245614035087721</v>
      </c>
      <c r="AC283" s="29">
        <v>24</v>
      </c>
      <c r="AD283" s="66">
        <f t="shared" si="47"/>
        <v>8.4210526315789472E-2</v>
      </c>
      <c r="AE283" s="30">
        <v>285</v>
      </c>
      <c r="AF283" s="79">
        <f t="shared" si="48"/>
        <v>5.7463153013287095E-3</v>
      </c>
      <c r="AG283" s="32">
        <f t="shared" si="49"/>
        <v>31</v>
      </c>
      <c r="AH283" s="33"/>
      <c r="AI283" s="33"/>
      <c r="AJ283" s="33"/>
      <c r="AK283" s="33"/>
      <c r="AL283" s="33"/>
      <c r="AM283" s="33"/>
      <c r="AN283" s="33"/>
      <c r="AO283" s="34"/>
      <c r="AP283" s="34"/>
      <c r="AQ283" s="34"/>
      <c r="AR283" s="34"/>
      <c r="AS283" s="34"/>
      <c r="AT283" s="34"/>
      <c r="AU283" s="34"/>
    </row>
    <row r="284" spans="1:47" x14ac:dyDescent="0.2">
      <c r="A284" s="25" t="s">
        <v>529</v>
      </c>
      <c r="B284" s="26" t="s">
        <v>18</v>
      </c>
      <c r="C284" s="27" t="s">
        <v>55</v>
      </c>
      <c r="D284" s="28" t="s">
        <v>530</v>
      </c>
      <c r="E284" s="28" t="str">
        <f>VLOOKUP(D284,Sheet2!A$1:B$353,2,FALSE)</f>
        <v>Rural 50</v>
      </c>
      <c r="F284" s="29">
        <v>5994</v>
      </c>
      <c r="G284" s="29">
        <v>6071</v>
      </c>
      <c r="H284" s="29">
        <v>10061</v>
      </c>
      <c r="I284" s="29">
        <v>5416</v>
      </c>
      <c r="J284" s="29">
        <v>4612</v>
      </c>
      <c r="K284" s="29">
        <v>2872</v>
      </c>
      <c r="L284" s="29">
        <v>1792</v>
      </c>
      <c r="M284" s="29">
        <v>186</v>
      </c>
      <c r="N284" s="30">
        <v>37004</v>
      </c>
      <c r="O284" s="31">
        <v>20</v>
      </c>
      <c r="P284" s="66">
        <f t="shared" si="40"/>
        <v>8.5836909871244635E-2</v>
      </c>
      <c r="Q284" s="29">
        <v>22</v>
      </c>
      <c r="R284" s="66">
        <f t="shared" si="41"/>
        <v>9.4420600858369105E-2</v>
      </c>
      <c r="S284" s="29">
        <v>43</v>
      </c>
      <c r="T284" s="66">
        <f t="shared" si="42"/>
        <v>0.18454935622317598</v>
      </c>
      <c r="U284" s="29">
        <v>46</v>
      </c>
      <c r="V284" s="66">
        <f t="shared" si="43"/>
        <v>0.19742489270386265</v>
      </c>
      <c r="W284" s="29">
        <v>33</v>
      </c>
      <c r="X284" s="66">
        <f t="shared" si="44"/>
        <v>0.14163090128755365</v>
      </c>
      <c r="Y284" s="29">
        <v>26</v>
      </c>
      <c r="Z284" s="66">
        <f t="shared" si="45"/>
        <v>0.11158798283261803</v>
      </c>
      <c r="AA284" s="29">
        <v>34</v>
      </c>
      <c r="AB284" s="66">
        <f t="shared" si="46"/>
        <v>0.14592274678111589</v>
      </c>
      <c r="AC284" s="29">
        <v>9</v>
      </c>
      <c r="AD284" s="66">
        <f t="shared" si="47"/>
        <v>3.8626609442060089E-2</v>
      </c>
      <c r="AE284" s="30">
        <v>233</v>
      </c>
      <c r="AF284" s="79">
        <f t="shared" si="48"/>
        <v>6.2966165819911364E-3</v>
      </c>
      <c r="AG284" s="32">
        <f t="shared" si="49"/>
        <v>27</v>
      </c>
      <c r="AH284" s="33"/>
      <c r="AI284" s="33"/>
      <c r="AJ284" s="33"/>
      <c r="AK284" s="33"/>
      <c r="AL284" s="33"/>
      <c r="AM284" s="33"/>
      <c r="AN284" s="33"/>
      <c r="AO284" s="34"/>
      <c r="AP284" s="34"/>
      <c r="AQ284" s="34"/>
      <c r="AR284" s="34"/>
      <c r="AS284" s="34"/>
      <c r="AT284" s="34"/>
      <c r="AU284" s="34"/>
    </row>
    <row r="285" spans="1:47" x14ac:dyDescent="0.2">
      <c r="A285" s="25" t="s">
        <v>531</v>
      </c>
      <c r="B285" s="26" t="s">
        <v>18</v>
      </c>
      <c r="C285" s="27" t="s">
        <v>19</v>
      </c>
      <c r="D285" s="28" t="s">
        <v>532</v>
      </c>
      <c r="E285" s="28" t="str">
        <f>VLOOKUP(D285,Sheet2!A$1:B$353,2,FALSE)</f>
        <v>Other Urban</v>
      </c>
      <c r="F285" s="29">
        <v>15950</v>
      </c>
      <c r="G285" s="29">
        <v>19048</v>
      </c>
      <c r="H285" s="29">
        <v>16996</v>
      </c>
      <c r="I285" s="29">
        <v>7525</v>
      </c>
      <c r="J285" s="29">
        <v>3837</v>
      </c>
      <c r="K285" s="29">
        <v>1455</v>
      </c>
      <c r="L285" s="29">
        <v>704</v>
      </c>
      <c r="M285" s="29">
        <v>34</v>
      </c>
      <c r="N285" s="30">
        <v>65549</v>
      </c>
      <c r="O285" s="31">
        <v>344</v>
      </c>
      <c r="P285" s="66">
        <f t="shared" si="40"/>
        <v>0.2431095406360424</v>
      </c>
      <c r="Q285" s="29">
        <v>355</v>
      </c>
      <c r="R285" s="66">
        <f t="shared" si="41"/>
        <v>0.25088339222614842</v>
      </c>
      <c r="S285" s="29">
        <v>356</v>
      </c>
      <c r="T285" s="66">
        <f t="shared" si="42"/>
        <v>0.25159010600706716</v>
      </c>
      <c r="U285" s="29">
        <v>158</v>
      </c>
      <c r="V285" s="66">
        <f t="shared" si="43"/>
        <v>0.111660777385159</v>
      </c>
      <c r="W285" s="29">
        <v>113</v>
      </c>
      <c r="X285" s="66">
        <f t="shared" si="44"/>
        <v>7.9858657243816258E-2</v>
      </c>
      <c r="Y285" s="29">
        <v>65</v>
      </c>
      <c r="Z285" s="66">
        <f t="shared" si="45"/>
        <v>4.5936395759717315E-2</v>
      </c>
      <c r="AA285" s="29">
        <v>23</v>
      </c>
      <c r="AB285" s="66">
        <f t="shared" si="46"/>
        <v>1.6254416961130742E-2</v>
      </c>
      <c r="AC285" s="29">
        <v>1</v>
      </c>
      <c r="AD285" s="66">
        <f t="shared" si="47"/>
        <v>7.0671378091872788E-4</v>
      </c>
      <c r="AE285" s="30">
        <v>1415</v>
      </c>
      <c r="AF285" s="79">
        <f t="shared" si="48"/>
        <v>2.1586904453157179E-2</v>
      </c>
      <c r="AG285" s="32">
        <f t="shared" si="49"/>
        <v>5</v>
      </c>
      <c r="AH285" s="33"/>
      <c r="AI285" s="33"/>
      <c r="AJ285" s="33"/>
      <c r="AK285" s="33"/>
      <c r="AL285" s="33"/>
      <c r="AM285" s="33"/>
      <c r="AN285" s="33"/>
      <c r="AO285" s="34"/>
      <c r="AP285" s="34"/>
      <c r="AQ285" s="34"/>
      <c r="AR285" s="34"/>
      <c r="AS285" s="34"/>
      <c r="AT285" s="34"/>
      <c r="AU285" s="34"/>
    </row>
    <row r="286" spans="1:47" x14ac:dyDescent="0.2">
      <c r="A286" s="25" t="s">
        <v>533</v>
      </c>
      <c r="B286" s="26" t="s">
        <v>18</v>
      </c>
      <c r="C286" s="27" t="s">
        <v>10</v>
      </c>
      <c r="D286" s="28" t="s">
        <v>534</v>
      </c>
      <c r="E286" s="28" t="str">
        <f>VLOOKUP(D286,Sheet2!A$1:B$353,2,FALSE)</f>
        <v>Major Urban</v>
      </c>
      <c r="F286" s="29">
        <v>826</v>
      </c>
      <c r="G286" s="29">
        <v>2001</v>
      </c>
      <c r="H286" s="29">
        <v>6294</v>
      </c>
      <c r="I286" s="29">
        <v>9641</v>
      </c>
      <c r="J286" s="29">
        <v>7289</v>
      </c>
      <c r="K286" s="29">
        <v>3983</v>
      </c>
      <c r="L286" s="29">
        <v>4965</v>
      </c>
      <c r="M286" s="29">
        <v>1406</v>
      </c>
      <c r="N286" s="30">
        <v>36405</v>
      </c>
      <c r="O286" s="31">
        <v>5</v>
      </c>
      <c r="P286" s="66">
        <f t="shared" si="40"/>
        <v>3.1055900621118012E-2</v>
      </c>
      <c r="Q286" s="29">
        <v>17</v>
      </c>
      <c r="R286" s="66">
        <f t="shared" si="41"/>
        <v>0.10559006211180125</v>
      </c>
      <c r="S286" s="29">
        <v>30</v>
      </c>
      <c r="T286" s="66">
        <f t="shared" si="42"/>
        <v>0.18633540372670807</v>
      </c>
      <c r="U286" s="29">
        <v>31</v>
      </c>
      <c r="V286" s="66">
        <f t="shared" si="43"/>
        <v>0.19254658385093168</v>
      </c>
      <c r="W286" s="29">
        <v>38</v>
      </c>
      <c r="X286" s="66">
        <f t="shared" si="44"/>
        <v>0.2360248447204969</v>
      </c>
      <c r="Y286" s="29">
        <v>11</v>
      </c>
      <c r="Z286" s="66">
        <f t="shared" si="45"/>
        <v>6.8322981366459631E-2</v>
      </c>
      <c r="AA286" s="29">
        <v>23</v>
      </c>
      <c r="AB286" s="66">
        <f t="shared" si="46"/>
        <v>0.14285714285714285</v>
      </c>
      <c r="AC286" s="29">
        <v>6</v>
      </c>
      <c r="AD286" s="66">
        <f t="shared" si="47"/>
        <v>3.7267080745341616E-2</v>
      </c>
      <c r="AE286" s="30">
        <v>161</v>
      </c>
      <c r="AF286" s="79">
        <f t="shared" si="48"/>
        <v>4.4224694410108503E-3</v>
      </c>
      <c r="AG286" s="32">
        <f t="shared" si="49"/>
        <v>46</v>
      </c>
      <c r="AH286" s="33"/>
      <c r="AI286" s="33"/>
      <c r="AJ286" s="33"/>
      <c r="AK286" s="33"/>
      <c r="AL286" s="33"/>
      <c r="AM286" s="33"/>
      <c r="AN286" s="33"/>
      <c r="AO286" s="34"/>
      <c r="AP286" s="34"/>
      <c r="AQ286" s="34"/>
      <c r="AR286" s="34"/>
      <c r="AS286" s="34"/>
      <c r="AT286" s="34"/>
      <c r="AU286" s="34"/>
    </row>
    <row r="287" spans="1:47" x14ac:dyDescent="0.2">
      <c r="A287" s="25" t="s">
        <v>535</v>
      </c>
      <c r="B287" s="26" t="s">
        <v>54</v>
      </c>
      <c r="C287" s="27" t="s">
        <v>10</v>
      </c>
      <c r="D287" s="28" t="s">
        <v>686</v>
      </c>
      <c r="E287" s="28" t="str">
        <f>VLOOKUP(D287,Sheet2!A$1:B$353,2,FALSE)</f>
        <v>Other Urban</v>
      </c>
      <c r="F287" s="29">
        <v>7306</v>
      </c>
      <c r="G287" s="29">
        <v>12929</v>
      </c>
      <c r="H287" s="29">
        <v>26011</v>
      </c>
      <c r="I287" s="29">
        <v>11152</v>
      </c>
      <c r="J287" s="29">
        <v>4306</v>
      </c>
      <c r="K287" s="29">
        <v>2039</v>
      </c>
      <c r="L287" s="29">
        <v>770</v>
      </c>
      <c r="M287" s="29">
        <v>40</v>
      </c>
      <c r="N287" s="30">
        <v>64553</v>
      </c>
      <c r="O287" s="31">
        <v>39</v>
      </c>
      <c r="P287" s="66">
        <f t="shared" si="40"/>
        <v>0.17256637168141592</v>
      </c>
      <c r="Q287" s="29">
        <v>60</v>
      </c>
      <c r="R287" s="66">
        <f t="shared" si="41"/>
        <v>0.26548672566371684</v>
      </c>
      <c r="S287" s="29">
        <v>70</v>
      </c>
      <c r="T287" s="66">
        <f t="shared" si="42"/>
        <v>0.30973451327433627</v>
      </c>
      <c r="U287" s="29">
        <v>23</v>
      </c>
      <c r="V287" s="66">
        <f t="shared" si="43"/>
        <v>0.10176991150442478</v>
      </c>
      <c r="W287" s="29">
        <v>14</v>
      </c>
      <c r="X287" s="66">
        <f t="shared" si="44"/>
        <v>6.1946902654867256E-2</v>
      </c>
      <c r="Y287" s="29">
        <v>16</v>
      </c>
      <c r="Z287" s="66">
        <f t="shared" si="45"/>
        <v>7.0796460176991149E-2</v>
      </c>
      <c r="AA287" s="29">
        <v>3</v>
      </c>
      <c r="AB287" s="66">
        <f t="shared" si="46"/>
        <v>1.3274336283185841E-2</v>
      </c>
      <c r="AC287" s="29">
        <v>1</v>
      </c>
      <c r="AD287" s="66">
        <f t="shared" si="47"/>
        <v>4.4247787610619468E-3</v>
      </c>
      <c r="AE287" s="30">
        <v>226</v>
      </c>
      <c r="AF287" s="79">
        <f t="shared" si="48"/>
        <v>3.5009991789692191E-3</v>
      </c>
      <c r="AG287" s="32">
        <f t="shared" si="49"/>
        <v>38</v>
      </c>
      <c r="AH287" s="33"/>
      <c r="AI287" s="33"/>
      <c r="AJ287" s="33"/>
      <c r="AK287" s="33"/>
      <c r="AL287" s="33"/>
      <c r="AM287" s="33"/>
      <c r="AN287" s="33"/>
      <c r="AO287" s="34"/>
      <c r="AP287" s="34"/>
      <c r="AQ287" s="34"/>
      <c r="AR287" s="34"/>
      <c r="AS287" s="34"/>
      <c r="AT287" s="34"/>
      <c r="AU287" s="34"/>
    </row>
    <row r="288" spans="1:47" x14ac:dyDescent="0.2">
      <c r="A288" s="25" t="s">
        <v>536</v>
      </c>
      <c r="B288" s="26" t="s">
        <v>18</v>
      </c>
      <c r="C288" s="27" t="s">
        <v>19</v>
      </c>
      <c r="D288" s="28" t="s">
        <v>687</v>
      </c>
      <c r="E288" s="28" t="str">
        <f>VLOOKUP(D288,Sheet2!A$1:B$353,2,FALSE)</f>
        <v>Rural 50</v>
      </c>
      <c r="F288" s="29">
        <v>1705</v>
      </c>
      <c r="G288" s="29">
        <v>3802</v>
      </c>
      <c r="H288" s="29">
        <v>14290</v>
      </c>
      <c r="I288" s="29">
        <v>12668</v>
      </c>
      <c r="J288" s="29">
        <v>8336</v>
      </c>
      <c r="K288" s="29">
        <v>4751</v>
      </c>
      <c r="L288" s="29">
        <v>4278</v>
      </c>
      <c r="M288" s="29">
        <v>370</v>
      </c>
      <c r="N288" s="30">
        <v>50200</v>
      </c>
      <c r="O288" s="31">
        <v>37</v>
      </c>
      <c r="P288" s="66">
        <f t="shared" si="40"/>
        <v>0.13553113553113552</v>
      </c>
      <c r="Q288" s="29">
        <v>32</v>
      </c>
      <c r="R288" s="66">
        <f t="shared" si="41"/>
        <v>0.11721611721611722</v>
      </c>
      <c r="S288" s="29">
        <v>61</v>
      </c>
      <c r="T288" s="66">
        <f t="shared" si="42"/>
        <v>0.22344322344322345</v>
      </c>
      <c r="U288" s="29">
        <v>44</v>
      </c>
      <c r="V288" s="66">
        <f t="shared" si="43"/>
        <v>0.16117216117216118</v>
      </c>
      <c r="W288" s="29">
        <v>32</v>
      </c>
      <c r="X288" s="66">
        <f t="shared" si="44"/>
        <v>0.11721611721611722</v>
      </c>
      <c r="Y288" s="29">
        <v>25</v>
      </c>
      <c r="Z288" s="66">
        <f t="shared" si="45"/>
        <v>9.1575091575091569E-2</v>
      </c>
      <c r="AA288" s="29">
        <v>33</v>
      </c>
      <c r="AB288" s="66">
        <f t="shared" si="46"/>
        <v>0.12087912087912088</v>
      </c>
      <c r="AC288" s="29">
        <v>9</v>
      </c>
      <c r="AD288" s="66">
        <f t="shared" si="47"/>
        <v>3.2967032967032968E-2</v>
      </c>
      <c r="AE288" s="30">
        <v>273</v>
      </c>
      <c r="AF288" s="79">
        <f t="shared" si="48"/>
        <v>5.4382470119521912E-3</v>
      </c>
      <c r="AG288" s="32">
        <f t="shared" si="49"/>
        <v>35</v>
      </c>
      <c r="AH288" s="33"/>
      <c r="AI288" s="33"/>
      <c r="AJ288" s="33"/>
      <c r="AK288" s="33"/>
      <c r="AL288" s="33"/>
      <c r="AM288" s="33"/>
      <c r="AN288" s="33"/>
      <c r="AO288" s="34"/>
      <c r="AP288" s="34"/>
      <c r="AQ288" s="34"/>
      <c r="AR288" s="34"/>
      <c r="AS288" s="34"/>
      <c r="AT288" s="34"/>
      <c r="AU288" s="34"/>
    </row>
    <row r="289" spans="1:47" x14ac:dyDescent="0.2">
      <c r="A289" s="25" t="s">
        <v>537</v>
      </c>
      <c r="B289" s="26" t="s">
        <v>54</v>
      </c>
      <c r="C289" s="27" t="s">
        <v>55</v>
      </c>
      <c r="D289" s="28" t="s">
        <v>688</v>
      </c>
      <c r="E289" s="28" t="str">
        <f>VLOOKUP(D289,Sheet2!A$1:B$353,2,FALSE)</f>
        <v>Other Urban</v>
      </c>
      <c r="F289" s="29">
        <v>13263</v>
      </c>
      <c r="G289" s="29">
        <v>17060</v>
      </c>
      <c r="H289" s="29">
        <v>16340</v>
      </c>
      <c r="I289" s="29">
        <v>9805</v>
      </c>
      <c r="J289" s="29">
        <v>4972</v>
      </c>
      <c r="K289" s="29">
        <v>2283</v>
      </c>
      <c r="L289" s="29">
        <v>1212</v>
      </c>
      <c r="M289" s="29">
        <v>131</v>
      </c>
      <c r="N289" s="30">
        <v>65066</v>
      </c>
      <c r="O289" s="31">
        <v>209</v>
      </c>
      <c r="P289" s="66">
        <f t="shared" si="40"/>
        <v>0.12636033857315598</v>
      </c>
      <c r="Q289" s="29">
        <v>321</v>
      </c>
      <c r="R289" s="66">
        <f t="shared" si="41"/>
        <v>0.19407496977025393</v>
      </c>
      <c r="S289" s="29">
        <v>400</v>
      </c>
      <c r="T289" s="66">
        <f t="shared" si="42"/>
        <v>0.2418379685610641</v>
      </c>
      <c r="U289" s="29">
        <v>307</v>
      </c>
      <c r="V289" s="66">
        <f t="shared" si="43"/>
        <v>0.18561064087061668</v>
      </c>
      <c r="W289" s="29">
        <v>246</v>
      </c>
      <c r="X289" s="66">
        <f t="shared" si="44"/>
        <v>0.14873035066505441</v>
      </c>
      <c r="Y289" s="29">
        <v>93</v>
      </c>
      <c r="Z289" s="66">
        <f t="shared" si="45"/>
        <v>5.6227327690447401E-2</v>
      </c>
      <c r="AA289" s="29">
        <v>64</v>
      </c>
      <c r="AB289" s="66">
        <f t="shared" si="46"/>
        <v>3.8694074969770252E-2</v>
      </c>
      <c r="AC289" s="29">
        <v>14</v>
      </c>
      <c r="AD289" s="66">
        <f t="shared" si="47"/>
        <v>8.4643288996372433E-3</v>
      </c>
      <c r="AE289" s="30">
        <v>1654</v>
      </c>
      <c r="AF289" s="79">
        <f t="shared" si="48"/>
        <v>2.5420342421541203E-2</v>
      </c>
      <c r="AG289" s="32">
        <f t="shared" si="49"/>
        <v>3</v>
      </c>
      <c r="AH289" s="33"/>
      <c r="AI289" s="33"/>
      <c r="AJ289" s="33"/>
      <c r="AK289" s="33"/>
      <c r="AL289" s="33"/>
      <c r="AM289" s="33"/>
      <c r="AN289" s="33"/>
      <c r="AO289" s="34"/>
      <c r="AP289" s="34"/>
      <c r="AQ289" s="34"/>
      <c r="AR289" s="34"/>
      <c r="AS289" s="34"/>
      <c r="AT289" s="34"/>
      <c r="AU289" s="34"/>
    </row>
    <row r="290" spans="1:47" x14ac:dyDescent="0.2">
      <c r="A290" s="25" t="s">
        <v>538</v>
      </c>
      <c r="B290" s="26" t="s">
        <v>18</v>
      </c>
      <c r="C290" s="27" t="s">
        <v>55</v>
      </c>
      <c r="D290" s="28" t="s">
        <v>539</v>
      </c>
      <c r="E290" s="28" t="str">
        <f>VLOOKUP(D290,Sheet2!A$1:B$353,2,FALSE)</f>
        <v>Rural 80</v>
      </c>
      <c r="F290" s="29">
        <v>7865</v>
      </c>
      <c r="G290" s="29">
        <v>6733</v>
      </c>
      <c r="H290" s="29">
        <v>6338</v>
      </c>
      <c r="I290" s="29">
        <v>5288</v>
      </c>
      <c r="J290" s="29">
        <v>3025</v>
      </c>
      <c r="K290" s="29">
        <v>1054</v>
      </c>
      <c r="L290" s="29">
        <v>370</v>
      </c>
      <c r="M290" s="29">
        <v>28</v>
      </c>
      <c r="N290" s="30">
        <v>30701</v>
      </c>
      <c r="O290" s="31">
        <v>326</v>
      </c>
      <c r="P290" s="66">
        <f t="shared" si="40"/>
        <v>0.31619786614936957</v>
      </c>
      <c r="Q290" s="29">
        <v>224</v>
      </c>
      <c r="R290" s="66">
        <f t="shared" si="41"/>
        <v>0.21726479146459748</v>
      </c>
      <c r="S290" s="29">
        <v>190</v>
      </c>
      <c r="T290" s="66">
        <f t="shared" si="42"/>
        <v>0.18428709990300679</v>
      </c>
      <c r="U290" s="29">
        <v>152</v>
      </c>
      <c r="V290" s="66">
        <f t="shared" si="43"/>
        <v>0.14742967992240544</v>
      </c>
      <c r="W290" s="29">
        <v>88</v>
      </c>
      <c r="X290" s="66">
        <f t="shared" si="44"/>
        <v>8.5354025218234722E-2</v>
      </c>
      <c r="Y290" s="29">
        <v>36</v>
      </c>
      <c r="Z290" s="66">
        <f t="shared" si="45"/>
        <v>3.4917555771096023E-2</v>
      </c>
      <c r="AA290" s="29">
        <v>13</v>
      </c>
      <c r="AB290" s="66">
        <f t="shared" si="46"/>
        <v>1.2609117361784675E-2</v>
      </c>
      <c r="AC290" s="29">
        <v>2</v>
      </c>
      <c r="AD290" s="66">
        <f t="shared" si="47"/>
        <v>1.9398642095053346E-3</v>
      </c>
      <c r="AE290" s="30">
        <v>1031</v>
      </c>
      <c r="AF290" s="79">
        <f t="shared" si="48"/>
        <v>3.3581968014071206E-2</v>
      </c>
      <c r="AG290" s="32">
        <f t="shared" si="49"/>
        <v>15</v>
      </c>
      <c r="AH290" s="33"/>
      <c r="AI290" s="33"/>
      <c r="AJ290" s="33"/>
      <c r="AK290" s="33"/>
      <c r="AL290" s="33"/>
      <c r="AM290" s="33"/>
      <c r="AN290" s="33"/>
      <c r="AO290" s="34"/>
      <c r="AP290" s="34"/>
      <c r="AQ290" s="34"/>
      <c r="AR290" s="34"/>
      <c r="AS290" s="34"/>
      <c r="AT290" s="34"/>
      <c r="AU290" s="34"/>
    </row>
    <row r="291" spans="1:47" x14ac:dyDescent="0.2">
      <c r="A291" s="25" t="s">
        <v>540</v>
      </c>
      <c r="B291" s="26" t="s">
        <v>107</v>
      </c>
      <c r="C291" s="27" t="s">
        <v>39</v>
      </c>
      <c r="D291" s="28" t="s">
        <v>541</v>
      </c>
      <c r="E291" s="28" t="str">
        <f>VLOOKUP(D291,Sheet2!A$1:B$353,2,FALSE)</f>
        <v>Major Urban</v>
      </c>
      <c r="F291" s="29">
        <v>2315</v>
      </c>
      <c r="G291" s="29">
        <v>25295</v>
      </c>
      <c r="H291" s="29">
        <v>35089</v>
      </c>
      <c r="I291" s="29">
        <v>22444</v>
      </c>
      <c r="J291" s="29">
        <v>16800</v>
      </c>
      <c r="K291" s="29">
        <v>7832</v>
      </c>
      <c r="L291" s="29">
        <v>3075</v>
      </c>
      <c r="M291" s="29">
        <v>450</v>
      </c>
      <c r="N291" s="30">
        <v>113300</v>
      </c>
      <c r="O291" s="31">
        <v>244</v>
      </c>
      <c r="P291" s="66">
        <f t="shared" si="40"/>
        <v>4.8557213930348259E-2</v>
      </c>
      <c r="Q291" s="29">
        <v>400</v>
      </c>
      <c r="R291" s="66">
        <f t="shared" si="41"/>
        <v>7.9601990049751242E-2</v>
      </c>
      <c r="S291" s="29">
        <v>1047</v>
      </c>
      <c r="T291" s="66">
        <f t="shared" si="42"/>
        <v>0.20835820895522389</v>
      </c>
      <c r="U291" s="29">
        <v>1120</v>
      </c>
      <c r="V291" s="66">
        <f t="shared" si="43"/>
        <v>0.22288557213930349</v>
      </c>
      <c r="W291" s="29">
        <v>1082</v>
      </c>
      <c r="X291" s="66">
        <f t="shared" si="44"/>
        <v>0.2153233830845771</v>
      </c>
      <c r="Y291" s="29">
        <v>698</v>
      </c>
      <c r="Z291" s="66">
        <f t="shared" si="45"/>
        <v>0.13890547263681591</v>
      </c>
      <c r="AA291" s="29">
        <v>372</v>
      </c>
      <c r="AB291" s="66">
        <f t="shared" si="46"/>
        <v>7.4029850746268652E-2</v>
      </c>
      <c r="AC291" s="29">
        <v>62</v>
      </c>
      <c r="AD291" s="66">
        <f t="shared" si="47"/>
        <v>1.2338308457711443E-2</v>
      </c>
      <c r="AE291" s="30">
        <v>5025</v>
      </c>
      <c r="AF291" s="79">
        <f t="shared" si="48"/>
        <v>4.4351279788172993E-2</v>
      </c>
      <c r="AG291" s="32">
        <f t="shared" si="49"/>
        <v>5</v>
      </c>
      <c r="AH291" s="33"/>
      <c r="AI291" s="33"/>
      <c r="AJ291" s="33"/>
      <c r="AK291" s="33"/>
      <c r="AL291" s="33"/>
      <c r="AM291" s="33"/>
      <c r="AN291" s="33"/>
      <c r="AO291" s="34"/>
      <c r="AP291" s="34"/>
      <c r="AQ291" s="34"/>
      <c r="AR291" s="34"/>
      <c r="AS291" s="34"/>
      <c r="AT291" s="34"/>
      <c r="AU291" s="34"/>
    </row>
    <row r="292" spans="1:47" x14ac:dyDescent="0.2">
      <c r="A292" s="25" t="s">
        <v>542</v>
      </c>
      <c r="B292" s="26" t="s">
        <v>43</v>
      </c>
      <c r="C292" s="27" t="s">
        <v>22</v>
      </c>
      <c r="D292" s="28" t="s">
        <v>543</v>
      </c>
      <c r="E292" s="28" t="str">
        <f>VLOOKUP(D292,Sheet2!A$1:B$353,2,FALSE)</f>
        <v>Major Urban</v>
      </c>
      <c r="F292" s="29">
        <v>18567</v>
      </c>
      <c r="G292" s="29">
        <v>20773</v>
      </c>
      <c r="H292" s="29">
        <v>26032</v>
      </c>
      <c r="I292" s="29">
        <v>14504</v>
      </c>
      <c r="J292" s="29">
        <v>7585</v>
      </c>
      <c r="K292" s="29">
        <v>4386</v>
      </c>
      <c r="L292" s="29">
        <v>4114</v>
      </c>
      <c r="M292" s="29">
        <v>956</v>
      </c>
      <c r="N292" s="30">
        <v>96917</v>
      </c>
      <c r="O292" s="31">
        <v>119</v>
      </c>
      <c r="P292" s="66">
        <f t="shared" si="40"/>
        <v>0.19767441860465115</v>
      </c>
      <c r="Q292" s="29">
        <v>147</v>
      </c>
      <c r="R292" s="66">
        <f t="shared" si="41"/>
        <v>0.2441860465116279</v>
      </c>
      <c r="S292" s="29">
        <v>136</v>
      </c>
      <c r="T292" s="66">
        <f t="shared" si="42"/>
        <v>0.22591362126245848</v>
      </c>
      <c r="U292" s="29">
        <v>100</v>
      </c>
      <c r="V292" s="66">
        <f t="shared" si="43"/>
        <v>0.16611295681063123</v>
      </c>
      <c r="W292" s="29">
        <v>31</v>
      </c>
      <c r="X292" s="66">
        <f t="shared" si="44"/>
        <v>5.1495016611295678E-2</v>
      </c>
      <c r="Y292" s="29">
        <v>37</v>
      </c>
      <c r="Z292" s="66">
        <f t="shared" si="45"/>
        <v>6.1461794019933555E-2</v>
      </c>
      <c r="AA292" s="29">
        <v>24</v>
      </c>
      <c r="AB292" s="66">
        <f t="shared" si="46"/>
        <v>3.9867109634551492E-2</v>
      </c>
      <c r="AC292" s="29">
        <v>8</v>
      </c>
      <c r="AD292" s="66">
        <f t="shared" si="47"/>
        <v>1.3289036544850499E-2</v>
      </c>
      <c r="AE292" s="30">
        <v>602</v>
      </c>
      <c r="AF292" s="79">
        <f t="shared" si="48"/>
        <v>6.2115005623368446E-3</v>
      </c>
      <c r="AG292" s="32">
        <f t="shared" si="49"/>
        <v>34</v>
      </c>
      <c r="AH292" s="33"/>
      <c r="AI292" s="33"/>
      <c r="AJ292" s="33"/>
      <c r="AK292" s="33"/>
      <c r="AL292" s="33"/>
      <c r="AM292" s="33"/>
      <c r="AN292" s="33"/>
      <c r="AO292" s="34"/>
      <c r="AP292" s="34"/>
      <c r="AQ292" s="34"/>
      <c r="AR292" s="34"/>
      <c r="AS292" s="34"/>
      <c r="AT292" s="34"/>
      <c r="AU292" s="34"/>
    </row>
    <row r="293" spans="1:47" x14ac:dyDescent="0.2">
      <c r="A293" s="25" t="s">
        <v>544</v>
      </c>
      <c r="B293" s="26" t="s">
        <v>18</v>
      </c>
      <c r="C293" s="27" t="s">
        <v>19</v>
      </c>
      <c r="D293" s="28" t="s">
        <v>545</v>
      </c>
      <c r="E293" s="28" t="str">
        <f>VLOOKUP(D293,Sheet2!A$1:B$353,2,FALSE)</f>
        <v>Significant Rural</v>
      </c>
      <c r="F293" s="29">
        <v>3496</v>
      </c>
      <c r="G293" s="29">
        <v>5226</v>
      </c>
      <c r="H293" s="29">
        <v>13269</v>
      </c>
      <c r="I293" s="29">
        <v>9670</v>
      </c>
      <c r="J293" s="29">
        <v>6401</v>
      </c>
      <c r="K293" s="29">
        <v>4445</v>
      </c>
      <c r="L293" s="29">
        <v>4960</v>
      </c>
      <c r="M293" s="29">
        <v>473</v>
      </c>
      <c r="N293" s="30">
        <v>47940</v>
      </c>
      <c r="O293" s="31">
        <v>43</v>
      </c>
      <c r="P293" s="66">
        <f t="shared" si="40"/>
        <v>0.10238095238095238</v>
      </c>
      <c r="Q293" s="29">
        <v>60</v>
      </c>
      <c r="R293" s="66">
        <f t="shared" si="41"/>
        <v>0.14285714285714285</v>
      </c>
      <c r="S293" s="29">
        <v>96</v>
      </c>
      <c r="T293" s="66">
        <f t="shared" si="42"/>
        <v>0.22857142857142856</v>
      </c>
      <c r="U293" s="29">
        <v>76</v>
      </c>
      <c r="V293" s="66">
        <f t="shared" si="43"/>
        <v>0.18095238095238095</v>
      </c>
      <c r="W293" s="29">
        <v>54</v>
      </c>
      <c r="X293" s="66">
        <f t="shared" si="44"/>
        <v>0.12857142857142856</v>
      </c>
      <c r="Y293" s="29">
        <v>31</v>
      </c>
      <c r="Z293" s="66">
        <f t="shared" si="45"/>
        <v>7.3809523809523811E-2</v>
      </c>
      <c r="AA293" s="29">
        <v>45</v>
      </c>
      <c r="AB293" s="66">
        <f t="shared" si="46"/>
        <v>0.10714285714285714</v>
      </c>
      <c r="AC293" s="29">
        <v>15</v>
      </c>
      <c r="AD293" s="66">
        <f t="shared" si="47"/>
        <v>3.5714285714285712E-2</v>
      </c>
      <c r="AE293" s="30">
        <v>420</v>
      </c>
      <c r="AF293" s="79">
        <f t="shared" si="48"/>
        <v>8.7609511889862324E-3</v>
      </c>
      <c r="AG293" s="32">
        <f t="shared" si="49"/>
        <v>15</v>
      </c>
      <c r="AH293" s="33"/>
      <c r="AI293" s="33"/>
      <c r="AJ293" s="33"/>
      <c r="AK293" s="33"/>
      <c r="AL293" s="33"/>
      <c r="AM293" s="33"/>
      <c r="AN293" s="33"/>
      <c r="AO293" s="34"/>
      <c r="AP293" s="34"/>
      <c r="AQ293" s="34"/>
      <c r="AR293" s="34"/>
      <c r="AS293" s="34"/>
      <c r="AT293" s="34"/>
      <c r="AU293" s="34"/>
    </row>
    <row r="294" spans="1:47" x14ac:dyDescent="0.2">
      <c r="A294" s="25" t="s">
        <v>546</v>
      </c>
      <c r="B294" s="26" t="s">
        <v>18</v>
      </c>
      <c r="C294" s="27" t="s">
        <v>10</v>
      </c>
      <c r="D294" s="28" t="s">
        <v>547</v>
      </c>
      <c r="E294" s="28" t="str">
        <f>VLOOKUP(D294,Sheet2!A$1:B$353,2,FALSE)</f>
        <v>Rural 80</v>
      </c>
      <c r="F294" s="29">
        <v>1092</v>
      </c>
      <c r="G294" s="29">
        <v>3699</v>
      </c>
      <c r="H294" s="29">
        <v>7821</v>
      </c>
      <c r="I294" s="29">
        <v>6453</v>
      </c>
      <c r="J294" s="29">
        <v>5791</v>
      </c>
      <c r="K294" s="29">
        <v>4083</v>
      </c>
      <c r="L294" s="29">
        <v>3982</v>
      </c>
      <c r="M294" s="29">
        <v>414</v>
      </c>
      <c r="N294" s="30">
        <v>33335</v>
      </c>
      <c r="O294" s="31">
        <v>14</v>
      </c>
      <c r="P294" s="66">
        <f t="shared" si="40"/>
        <v>7.407407407407407E-2</v>
      </c>
      <c r="Q294" s="29">
        <v>24</v>
      </c>
      <c r="R294" s="66">
        <f t="shared" si="41"/>
        <v>0.12698412698412698</v>
      </c>
      <c r="S294" s="29">
        <v>34</v>
      </c>
      <c r="T294" s="66">
        <f t="shared" si="42"/>
        <v>0.17989417989417988</v>
      </c>
      <c r="U294" s="29">
        <v>36</v>
      </c>
      <c r="V294" s="66">
        <f t="shared" si="43"/>
        <v>0.19047619047619047</v>
      </c>
      <c r="W294" s="29">
        <v>22</v>
      </c>
      <c r="X294" s="66">
        <f t="shared" si="44"/>
        <v>0.1164021164021164</v>
      </c>
      <c r="Y294" s="29">
        <v>28</v>
      </c>
      <c r="Z294" s="66">
        <f t="shared" si="45"/>
        <v>0.14814814814814814</v>
      </c>
      <c r="AA294" s="29">
        <v>25</v>
      </c>
      <c r="AB294" s="66">
        <f t="shared" si="46"/>
        <v>0.13227513227513227</v>
      </c>
      <c r="AC294" s="29">
        <v>6</v>
      </c>
      <c r="AD294" s="66">
        <f t="shared" si="47"/>
        <v>3.1746031746031744E-2</v>
      </c>
      <c r="AE294" s="30">
        <v>189</v>
      </c>
      <c r="AF294" s="79">
        <f t="shared" si="48"/>
        <v>5.6697165141742917E-3</v>
      </c>
      <c r="AG294" s="32">
        <f t="shared" si="49"/>
        <v>44</v>
      </c>
      <c r="AH294" s="33"/>
      <c r="AI294" s="33"/>
      <c r="AJ294" s="33"/>
      <c r="AK294" s="33"/>
      <c r="AL294" s="33"/>
      <c r="AM294" s="33"/>
      <c r="AN294" s="33"/>
      <c r="AO294" s="34"/>
      <c r="AP294" s="34"/>
      <c r="AQ294" s="34"/>
      <c r="AR294" s="34"/>
      <c r="AS294" s="34"/>
      <c r="AT294" s="34"/>
      <c r="AU294" s="34"/>
    </row>
    <row r="295" spans="1:47" x14ac:dyDescent="0.2">
      <c r="A295" s="25" t="s">
        <v>548</v>
      </c>
      <c r="B295" s="26" t="s">
        <v>18</v>
      </c>
      <c r="C295" s="27" t="s">
        <v>19</v>
      </c>
      <c r="D295" s="28" t="s">
        <v>549</v>
      </c>
      <c r="E295" s="28" t="str">
        <f>VLOOKUP(D295,Sheet2!A$1:B$353,2,FALSE)</f>
        <v>Rural 50</v>
      </c>
      <c r="F295" s="29">
        <v>1524</v>
      </c>
      <c r="G295" s="29">
        <v>5350</v>
      </c>
      <c r="H295" s="29">
        <v>15335</v>
      </c>
      <c r="I295" s="29">
        <v>11496</v>
      </c>
      <c r="J295" s="29">
        <v>8703</v>
      </c>
      <c r="K295" s="29">
        <v>4830</v>
      </c>
      <c r="L295" s="29">
        <v>3817</v>
      </c>
      <c r="M295" s="29">
        <v>410</v>
      </c>
      <c r="N295" s="30">
        <v>51465</v>
      </c>
      <c r="O295" s="31">
        <v>36</v>
      </c>
      <c r="P295" s="66">
        <f t="shared" si="40"/>
        <v>0.10778443113772455</v>
      </c>
      <c r="Q295" s="29">
        <v>41</v>
      </c>
      <c r="R295" s="66">
        <f t="shared" si="41"/>
        <v>0.12275449101796407</v>
      </c>
      <c r="S295" s="29">
        <v>65</v>
      </c>
      <c r="T295" s="66">
        <f t="shared" si="42"/>
        <v>0.19461077844311378</v>
      </c>
      <c r="U295" s="29">
        <v>59</v>
      </c>
      <c r="V295" s="66">
        <f t="shared" si="43"/>
        <v>0.17664670658682635</v>
      </c>
      <c r="W295" s="29">
        <v>46</v>
      </c>
      <c r="X295" s="66">
        <f t="shared" si="44"/>
        <v>0.1377245508982036</v>
      </c>
      <c r="Y295" s="29">
        <v>31</v>
      </c>
      <c r="Z295" s="66">
        <f t="shared" si="45"/>
        <v>9.2814371257485026E-2</v>
      </c>
      <c r="AA295" s="29">
        <v>40</v>
      </c>
      <c r="AB295" s="66">
        <f t="shared" si="46"/>
        <v>0.11976047904191617</v>
      </c>
      <c r="AC295" s="29">
        <v>16</v>
      </c>
      <c r="AD295" s="66">
        <f t="shared" si="47"/>
        <v>4.790419161676647E-2</v>
      </c>
      <c r="AE295" s="30">
        <v>334</v>
      </c>
      <c r="AF295" s="79">
        <f t="shared" si="48"/>
        <v>6.4898474691537939E-3</v>
      </c>
      <c r="AG295" s="32">
        <f t="shared" si="49"/>
        <v>26</v>
      </c>
      <c r="AH295" s="33"/>
      <c r="AI295" s="33"/>
      <c r="AJ295" s="33"/>
      <c r="AK295" s="33"/>
      <c r="AL295" s="33"/>
      <c r="AM295" s="33"/>
      <c r="AN295" s="33"/>
      <c r="AO295" s="34"/>
      <c r="AP295" s="34"/>
      <c r="AQ295" s="34"/>
      <c r="AR295" s="34"/>
      <c r="AS295" s="34"/>
      <c r="AT295" s="34"/>
      <c r="AU295" s="34"/>
    </row>
    <row r="296" spans="1:47" x14ac:dyDescent="0.2">
      <c r="A296" s="25" t="s">
        <v>550</v>
      </c>
      <c r="B296" s="26" t="s">
        <v>43</v>
      </c>
      <c r="C296" s="27" t="s">
        <v>44</v>
      </c>
      <c r="D296" s="28" t="s">
        <v>551</v>
      </c>
      <c r="E296" s="28" t="str">
        <f>VLOOKUP(D296,Sheet2!A$1:B$353,2,FALSE)</f>
        <v>Significant Rural</v>
      </c>
      <c r="F296" s="29">
        <v>77486</v>
      </c>
      <c r="G296" s="29">
        <v>27231</v>
      </c>
      <c r="H296" s="29">
        <v>20652</v>
      </c>
      <c r="I296" s="29">
        <v>12850</v>
      </c>
      <c r="J296" s="29">
        <v>6400</v>
      </c>
      <c r="K296" s="29">
        <v>2129</v>
      </c>
      <c r="L296" s="29">
        <v>1036</v>
      </c>
      <c r="M296" s="29">
        <v>77</v>
      </c>
      <c r="N296" s="30">
        <v>147861</v>
      </c>
      <c r="O296" s="31">
        <v>265</v>
      </c>
      <c r="P296" s="66">
        <f t="shared" si="40"/>
        <v>0.52475247524752477</v>
      </c>
      <c r="Q296" s="29">
        <v>99</v>
      </c>
      <c r="R296" s="66">
        <f t="shared" si="41"/>
        <v>0.19603960396039605</v>
      </c>
      <c r="S296" s="29">
        <v>65</v>
      </c>
      <c r="T296" s="66">
        <f t="shared" si="42"/>
        <v>0.12871287128712872</v>
      </c>
      <c r="U296" s="29">
        <v>42</v>
      </c>
      <c r="V296" s="66">
        <f t="shared" si="43"/>
        <v>8.3168316831683173E-2</v>
      </c>
      <c r="W296" s="29">
        <v>22</v>
      </c>
      <c r="X296" s="66">
        <f t="shared" si="44"/>
        <v>4.3564356435643561E-2</v>
      </c>
      <c r="Y296" s="29">
        <v>7</v>
      </c>
      <c r="Z296" s="66">
        <f t="shared" si="45"/>
        <v>1.3861386138613862E-2</v>
      </c>
      <c r="AA296" s="29">
        <v>4</v>
      </c>
      <c r="AB296" s="66">
        <f t="shared" si="46"/>
        <v>7.9207920792079209E-3</v>
      </c>
      <c r="AC296" s="29">
        <v>1</v>
      </c>
      <c r="AD296" s="66">
        <f t="shared" si="47"/>
        <v>1.9801980198019802E-3</v>
      </c>
      <c r="AE296" s="30">
        <v>505</v>
      </c>
      <c r="AF296" s="79">
        <f t="shared" si="48"/>
        <v>3.4153698405935302E-3</v>
      </c>
      <c r="AG296" s="32">
        <f t="shared" si="49"/>
        <v>41</v>
      </c>
      <c r="AH296" s="33"/>
      <c r="AI296" s="33"/>
      <c r="AJ296" s="33"/>
      <c r="AK296" s="33"/>
      <c r="AL296" s="33"/>
      <c r="AM296" s="33"/>
      <c r="AN296" s="33"/>
      <c r="AO296" s="34"/>
      <c r="AP296" s="34"/>
      <c r="AQ296" s="34"/>
      <c r="AR296" s="34"/>
      <c r="AS296" s="34"/>
      <c r="AT296" s="34"/>
      <c r="AU296" s="34"/>
    </row>
    <row r="297" spans="1:47" x14ac:dyDescent="0.2">
      <c r="A297" s="25" t="s">
        <v>552</v>
      </c>
      <c r="B297" s="26" t="s">
        <v>43</v>
      </c>
      <c r="C297" s="27" t="s">
        <v>60</v>
      </c>
      <c r="D297" s="28" t="s">
        <v>553</v>
      </c>
      <c r="E297" s="28" t="str">
        <f>VLOOKUP(D297,Sheet2!A$1:B$353,2,FALSE)</f>
        <v>Major Urban</v>
      </c>
      <c r="F297" s="29">
        <v>50026</v>
      </c>
      <c r="G297" s="29">
        <v>25519</v>
      </c>
      <c r="H297" s="29">
        <v>17343</v>
      </c>
      <c r="I297" s="29">
        <v>9891</v>
      </c>
      <c r="J297" s="29">
        <v>5432</v>
      </c>
      <c r="K297" s="29">
        <v>2318</v>
      </c>
      <c r="L297" s="29">
        <v>727</v>
      </c>
      <c r="M297" s="29">
        <v>53</v>
      </c>
      <c r="N297" s="30">
        <v>111309</v>
      </c>
      <c r="O297" s="31">
        <v>148</v>
      </c>
      <c r="P297" s="66">
        <f t="shared" si="40"/>
        <v>0.61924686192468614</v>
      </c>
      <c r="Q297" s="29">
        <v>30</v>
      </c>
      <c r="R297" s="66">
        <f t="shared" si="41"/>
        <v>0.12552301255230125</v>
      </c>
      <c r="S297" s="29">
        <v>26</v>
      </c>
      <c r="T297" s="66">
        <f t="shared" si="42"/>
        <v>0.10878661087866109</v>
      </c>
      <c r="U297" s="29">
        <v>20</v>
      </c>
      <c r="V297" s="66">
        <f t="shared" si="43"/>
        <v>8.3682008368200833E-2</v>
      </c>
      <c r="W297" s="29">
        <v>9</v>
      </c>
      <c r="X297" s="66">
        <f t="shared" si="44"/>
        <v>3.7656903765690378E-2</v>
      </c>
      <c r="Y297" s="29">
        <v>4</v>
      </c>
      <c r="Z297" s="66">
        <f t="shared" si="45"/>
        <v>1.6736401673640166E-2</v>
      </c>
      <c r="AA297" s="29">
        <v>2</v>
      </c>
      <c r="AB297" s="66">
        <f t="shared" si="46"/>
        <v>8.368200836820083E-3</v>
      </c>
      <c r="AC297" s="29">
        <v>0</v>
      </c>
      <c r="AD297" s="66">
        <f t="shared" si="47"/>
        <v>0</v>
      </c>
      <c r="AE297" s="30">
        <v>239</v>
      </c>
      <c r="AF297" s="79">
        <f t="shared" si="48"/>
        <v>2.1471758797581507E-3</v>
      </c>
      <c r="AG297" s="32">
        <f t="shared" si="49"/>
        <v>59</v>
      </c>
      <c r="AH297" s="33"/>
      <c r="AI297" s="33"/>
      <c r="AJ297" s="33"/>
      <c r="AK297" s="33"/>
      <c r="AL297" s="33"/>
      <c r="AM297" s="33"/>
      <c r="AN297" s="33"/>
      <c r="AO297" s="34"/>
      <c r="AP297" s="34"/>
      <c r="AQ297" s="34"/>
      <c r="AR297" s="34"/>
      <c r="AS297" s="34"/>
      <c r="AT297" s="34"/>
      <c r="AU297" s="34"/>
    </row>
    <row r="298" spans="1:47" x14ac:dyDescent="0.2">
      <c r="A298" s="25" t="s">
        <v>554</v>
      </c>
      <c r="B298" s="26" t="s">
        <v>38</v>
      </c>
      <c r="C298" s="27" t="s">
        <v>39</v>
      </c>
      <c r="D298" s="28" t="s">
        <v>555</v>
      </c>
      <c r="E298" s="28" t="str">
        <f>VLOOKUP(D298,Sheet2!A$1:B$353,2,FALSE)</f>
        <v>Major Urban</v>
      </c>
      <c r="F298" s="29">
        <v>3802</v>
      </c>
      <c r="G298" s="29">
        <v>28975</v>
      </c>
      <c r="H298" s="29">
        <v>33942</v>
      </c>
      <c r="I298" s="29">
        <v>22339</v>
      </c>
      <c r="J298" s="29">
        <v>8111</v>
      </c>
      <c r="K298" s="29">
        <v>1777</v>
      </c>
      <c r="L298" s="29">
        <v>424</v>
      </c>
      <c r="M298" s="29">
        <v>32</v>
      </c>
      <c r="N298" s="30">
        <v>99402</v>
      </c>
      <c r="O298" s="31">
        <v>87</v>
      </c>
      <c r="P298" s="66">
        <f t="shared" si="40"/>
        <v>0.10092807424593968</v>
      </c>
      <c r="Q298" s="29">
        <v>368</v>
      </c>
      <c r="R298" s="66">
        <f t="shared" si="41"/>
        <v>0.42691415313225056</v>
      </c>
      <c r="S298" s="29">
        <v>285</v>
      </c>
      <c r="T298" s="66">
        <f t="shared" si="42"/>
        <v>0.33062645011600927</v>
      </c>
      <c r="U298" s="29">
        <v>95</v>
      </c>
      <c r="V298" s="66">
        <f t="shared" si="43"/>
        <v>0.11020881670533643</v>
      </c>
      <c r="W298" s="29">
        <v>22</v>
      </c>
      <c r="X298" s="66">
        <f t="shared" si="44"/>
        <v>2.5522041763341066E-2</v>
      </c>
      <c r="Y298" s="29">
        <v>3</v>
      </c>
      <c r="Z298" s="66">
        <f t="shared" si="45"/>
        <v>3.4802784222737818E-3</v>
      </c>
      <c r="AA298" s="29">
        <v>1</v>
      </c>
      <c r="AB298" s="66">
        <f t="shared" si="46"/>
        <v>1.1600928074245939E-3</v>
      </c>
      <c r="AC298" s="29">
        <v>1</v>
      </c>
      <c r="AD298" s="66">
        <f t="shared" si="47"/>
        <v>1.1600928074245939E-3</v>
      </c>
      <c r="AE298" s="30">
        <v>862</v>
      </c>
      <c r="AF298" s="79">
        <f t="shared" si="48"/>
        <v>8.6718577091004206E-3</v>
      </c>
      <c r="AG298" s="32">
        <f t="shared" si="49"/>
        <v>23</v>
      </c>
      <c r="AH298" s="33"/>
      <c r="AI298" s="33"/>
      <c r="AJ298" s="33"/>
      <c r="AK298" s="33"/>
      <c r="AL298" s="33"/>
      <c r="AM298" s="33"/>
      <c r="AN298" s="33"/>
      <c r="AO298" s="34"/>
      <c r="AP298" s="34"/>
      <c r="AQ298" s="34"/>
      <c r="AR298" s="34"/>
      <c r="AS298" s="34"/>
      <c r="AT298" s="34"/>
      <c r="AU298" s="34"/>
    </row>
    <row r="299" spans="1:47" x14ac:dyDescent="0.2">
      <c r="A299" s="25" t="s">
        <v>556</v>
      </c>
      <c r="B299" s="26" t="s">
        <v>107</v>
      </c>
      <c r="C299" s="27" t="s">
        <v>39</v>
      </c>
      <c r="D299" s="28" t="s">
        <v>557</v>
      </c>
      <c r="E299" s="28" t="str">
        <f>VLOOKUP(D299,Sheet2!A$1:B$353,2,FALSE)</f>
        <v>Major Urban</v>
      </c>
      <c r="F299" s="29">
        <v>6488</v>
      </c>
      <c r="G299" s="29">
        <v>12357</v>
      </c>
      <c r="H299" s="29">
        <v>35851</v>
      </c>
      <c r="I299" s="29">
        <v>31676</v>
      </c>
      <c r="J299" s="29">
        <v>20860</v>
      </c>
      <c r="K299" s="29">
        <v>14219</v>
      </c>
      <c r="L299" s="29">
        <v>12106</v>
      </c>
      <c r="M299" s="29">
        <v>2525</v>
      </c>
      <c r="N299" s="30">
        <v>136082</v>
      </c>
      <c r="O299" s="31">
        <v>42</v>
      </c>
      <c r="P299" s="66">
        <f t="shared" si="40"/>
        <v>2.5782688766114181E-2</v>
      </c>
      <c r="Q299" s="29">
        <v>115</v>
      </c>
      <c r="R299" s="66">
        <f t="shared" si="41"/>
        <v>7.0595457335788828E-2</v>
      </c>
      <c r="S299" s="29">
        <v>375</v>
      </c>
      <c r="T299" s="66">
        <f t="shared" si="42"/>
        <v>0.23020257826887661</v>
      </c>
      <c r="U299" s="29">
        <v>368</v>
      </c>
      <c r="V299" s="66">
        <f t="shared" si="43"/>
        <v>0.22590546347452425</v>
      </c>
      <c r="W299" s="29">
        <v>299</v>
      </c>
      <c r="X299" s="66">
        <f t="shared" si="44"/>
        <v>0.18354818907305095</v>
      </c>
      <c r="Y299" s="29">
        <v>210</v>
      </c>
      <c r="Z299" s="66">
        <f t="shared" si="45"/>
        <v>0.12891344383057091</v>
      </c>
      <c r="AA299" s="29">
        <v>150</v>
      </c>
      <c r="AB299" s="66">
        <f t="shared" si="46"/>
        <v>9.2081031307550645E-2</v>
      </c>
      <c r="AC299" s="29">
        <v>70</v>
      </c>
      <c r="AD299" s="66">
        <f t="shared" si="47"/>
        <v>4.2971147943523635E-2</v>
      </c>
      <c r="AE299" s="30">
        <v>1629</v>
      </c>
      <c r="AF299" s="79">
        <f t="shared" si="48"/>
        <v>1.1970723534339589E-2</v>
      </c>
      <c r="AG299" s="32">
        <f t="shared" si="49"/>
        <v>17</v>
      </c>
      <c r="AH299" s="33"/>
      <c r="AI299" s="33"/>
      <c r="AJ299" s="33"/>
      <c r="AK299" s="33"/>
      <c r="AL299" s="33"/>
      <c r="AM299" s="33"/>
      <c r="AN299" s="33"/>
      <c r="AO299" s="34"/>
      <c r="AP299" s="34"/>
      <c r="AQ299" s="34"/>
      <c r="AR299" s="34"/>
      <c r="AS299" s="34"/>
      <c r="AT299" s="34"/>
      <c r="AU299" s="34"/>
    </row>
    <row r="300" spans="1:47" x14ac:dyDescent="0.2">
      <c r="A300" s="25" t="s">
        <v>558</v>
      </c>
      <c r="B300" s="26" t="s">
        <v>54</v>
      </c>
      <c r="C300" s="27" t="s">
        <v>22</v>
      </c>
      <c r="D300" s="28" t="s">
        <v>689</v>
      </c>
      <c r="E300" s="28" t="str">
        <f>VLOOKUP(D300,Sheet2!A$1:B$353,2,FALSE)</f>
        <v>Other Urban</v>
      </c>
      <c r="F300" s="29">
        <v>26171</v>
      </c>
      <c r="G300" s="29">
        <v>19288</v>
      </c>
      <c r="H300" s="29">
        <v>18837</v>
      </c>
      <c r="I300" s="29">
        <v>11322</v>
      </c>
      <c r="J300" s="29">
        <v>6628</v>
      </c>
      <c r="K300" s="29">
        <v>4332</v>
      </c>
      <c r="L300" s="29">
        <v>2568</v>
      </c>
      <c r="M300" s="29">
        <v>195</v>
      </c>
      <c r="N300" s="30">
        <v>89341</v>
      </c>
      <c r="O300" s="31">
        <v>179</v>
      </c>
      <c r="P300" s="66">
        <f t="shared" si="40"/>
        <v>0.30236486486486486</v>
      </c>
      <c r="Q300" s="29">
        <v>189</v>
      </c>
      <c r="R300" s="66">
        <f t="shared" si="41"/>
        <v>0.31925675675675674</v>
      </c>
      <c r="S300" s="29">
        <v>96</v>
      </c>
      <c r="T300" s="66">
        <f t="shared" si="42"/>
        <v>0.16216216216216217</v>
      </c>
      <c r="U300" s="29">
        <v>66</v>
      </c>
      <c r="V300" s="66">
        <f t="shared" si="43"/>
        <v>0.11148648648648649</v>
      </c>
      <c r="W300" s="29">
        <v>28</v>
      </c>
      <c r="X300" s="66">
        <f t="shared" si="44"/>
        <v>4.72972972972973E-2</v>
      </c>
      <c r="Y300" s="29">
        <v>13</v>
      </c>
      <c r="Z300" s="66">
        <f t="shared" si="45"/>
        <v>2.1959459459459461E-2</v>
      </c>
      <c r="AA300" s="29">
        <v>20</v>
      </c>
      <c r="AB300" s="66">
        <f t="shared" si="46"/>
        <v>3.3783783783783786E-2</v>
      </c>
      <c r="AC300" s="29">
        <v>1</v>
      </c>
      <c r="AD300" s="66">
        <f t="shared" si="47"/>
        <v>1.6891891891891893E-3</v>
      </c>
      <c r="AE300" s="30">
        <v>592</v>
      </c>
      <c r="AF300" s="79">
        <f t="shared" si="48"/>
        <v>6.6262969968995198E-3</v>
      </c>
      <c r="AG300" s="32">
        <f t="shared" si="49"/>
        <v>22</v>
      </c>
      <c r="AH300" s="33"/>
      <c r="AI300" s="33"/>
      <c r="AJ300" s="33"/>
      <c r="AK300" s="33"/>
      <c r="AL300" s="33"/>
      <c r="AM300" s="33"/>
      <c r="AN300" s="33"/>
      <c r="AO300" s="34"/>
      <c r="AP300" s="34"/>
      <c r="AQ300" s="34"/>
      <c r="AR300" s="34"/>
      <c r="AS300" s="34"/>
      <c r="AT300" s="34"/>
      <c r="AU300" s="34"/>
    </row>
    <row r="301" spans="1:47" x14ac:dyDescent="0.2">
      <c r="A301" s="25" t="s">
        <v>559</v>
      </c>
      <c r="B301" s="26" t="s">
        <v>18</v>
      </c>
      <c r="C301" s="27" t="s">
        <v>60</v>
      </c>
      <c r="D301" s="28" t="s">
        <v>560</v>
      </c>
      <c r="E301" s="28" t="str">
        <f>VLOOKUP(D301,Sheet2!A$1:B$353,2,FALSE)</f>
        <v>Significant Rural</v>
      </c>
      <c r="F301" s="29">
        <v>4704</v>
      </c>
      <c r="G301" s="29">
        <v>11311</v>
      </c>
      <c r="H301" s="29">
        <v>16367</v>
      </c>
      <c r="I301" s="29">
        <v>12211</v>
      </c>
      <c r="J301" s="29">
        <v>6921</v>
      </c>
      <c r="K301" s="29">
        <v>4747</v>
      </c>
      <c r="L301" s="29">
        <v>3807</v>
      </c>
      <c r="M301" s="29">
        <v>413</v>
      </c>
      <c r="N301" s="30">
        <v>60481</v>
      </c>
      <c r="O301" s="31">
        <v>112</v>
      </c>
      <c r="P301" s="66">
        <f t="shared" si="40"/>
        <v>0.18635607321131448</v>
      </c>
      <c r="Q301" s="29">
        <v>159</v>
      </c>
      <c r="R301" s="66">
        <f t="shared" si="41"/>
        <v>0.26455906821963393</v>
      </c>
      <c r="S301" s="29">
        <v>153</v>
      </c>
      <c r="T301" s="66">
        <f t="shared" si="42"/>
        <v>0.25457570715474209</v>
      </c>
      <c r="U301" s="29">
        <v>90</v>
      </c>
      <c r="V301" s="66">
        <f t="shared" si="43"/>
        <v>0.14975041597337771</v>
      </c>
      <c r="W301" s="29">
        <v>42</v>
      </c>
      <c r="X301" s="66">
        <f t="shared" si="44"/>
        <v>6.9883527454242922E-2</v>
      </c>
      <c r="Y301" s="29">
        <v>21</v>
      </c>
      <c r="Z301" s="66">
        <f t="shared" si="45"/>
        <v>3.4941763727121461E-2</v>
      </c>
      <c r="AA301" s="29">
        <v>16</v>
      </c>
      <c r="AB301" s="66">
        <f t="shared" si="46"/>
        <v>2.6622296173044926E-2</v>
      </c>
      <c r="AC301" s="29">
        <v>8</v>
      </c>
      <c r="AD301" s="66">
        <f t="shared" si="47"/>
        <v>1.3311148086522463E-2</v>
      </c>
      <c r="AE301" s="30">
        <v>601</v>
      </c>
      <c r="AF301" s="79">
        <f t="shared" si="48"/>
        <v>9.9370050098377995E-3</v>
      </c>
      <c r="AG301" s="32">
        <f t="shared" si="49"/>
        <v>10</v>
      </c>
      <c r="AH301" s="33"/>
      <c r="AI301" s="33"/>
      <c r="AJ301" s="33"/>
      <c r="AK301" s="33"/>
      <c r="AL301" s="33"/>
      <c r="AM301" s="33"/>
      <c r="AN301" s="33"/>
      <c r="AO301" s="34"/>
      <c r="AP301" s="34"/>
      <c r="AQ301" s="34"/>
      <c r="AR301" s="34"/>
      <c r="AS301" s="34"/>
      <c r="AT301" s="34"/>
      <c r="AU301" s="34"/>
    </row>
    <row r="302" spans="1:47" x14ac:dyDescent="0.2">
      <c r="A302" s="25" t="s">
        <v>561</v>
      </c>
      <c r="B302" s="26" t="s">
        <v>18</v>
      </c>
      <c r="C302" s="27" t="s">
        <v>10</v>
      </c>
      <c r="D302" s="28" t="s">
        <v>562</v>
      </c>
      <c r="E302" s="28" t="str">
        <f>VLOOKUP(D302,Sheet2!A$1:B$353,2,FALSE)</f>
        <v>Major Urban</v>
      </c>
      <c r="F302" s="29">
        <v>277</v>
      </c>
      <c r="G302" s="29">
        <v>3861</v>
      </c>
      <c r="H302" s="29">
        <v>13644</v>
      </c>
      <c r="I302" s="29">
        <v>12127</v>
      </c>
      <c r="J302" s="29">
        <v>3510</v>
      </c>
      <c r="K302" s="29">
        <v>2128</v>
      </c>
      <c r="L302" s="29">
        <v>1822</v>
      </c>
      <c r="M302" s="29">
        <v>80</v>
      </c>
      <c r="N302" s="30">
        <v>37449</v>
      </c>
      <c r="O302" s="31">
        <v>9</v>
      </c>
      <c r="P302" s="66">
        <f t="shared" si="40"/>
        <v>3.4351145038167941E-2</v>
      </c>
      <c r="Q302" s="29">
        <v>57</v>
      </c>
      <c r="R302" s="66">
        <f t="shared" si="41"/>
        <v>0.21755725190839695</v>
      </c>
      <c r="S302" s="29">
        <v>107</v>
      </c>
      <c r="T302" s="66">
        <f t="shared" si="42"/>
        <v>0.40839694656488551</v>
      </c>
      <c r="U302" s="29">
        <v>60</v>
      </c>
      <c r="V302" s="66">
        <f t="shared" si="43"/>
        <v>0.22900763358778625</v>
      </c>
      <c r="W302" s="29">
        <v>13</v>
      </c>
      <c r="X302" s="66">
        <f t="shared" si="44"/>
        <v>4.9618320610687022E-2</v>
      </c>
      <c r="Y302" s="29">
        <v>7</v>
      </c>
      <c r="Z302" s="66">
        <f t="shared" si="45"/>
        <v>2.6717557251908396E-2</v>
      </c>
      <c r="AA302" s="29">
        <v>8</v>
      </c>
      <c r="AB302" s="66">
        <f t="shared" si="46"/>
        <v>3.0534351145038167E-2</v>
      </c>
      <c r="AC302" s="29">
        <v>1</v>
      </c>
      <c r="AD302" s="66">
        <f t="shared" si="47"/>
        <v>3.8167938931297708E-3</v>
      </c>
      <c r="AE302" s="30">
        <v>262</v>
      </c>
      <c r="AF302" s="79">
        <f t="shared" si="48"/>
        <v>6.9961814734705863E-3</v>
      </c>
      <c r="AG302" s="32">
        <f t="shared" si="49"/>
        <v>30</v>
      </c>
      <c r="AH302" s="33"/>
      <c r="AI302" s="33"/>
      <c r="AJ302" s="33"/>
      <c r="AK302" s="33"/>
      <c r="AL302" s="33"/>
      <c r="AM302" s="33"/>
      <c r="AN302" s="33"/>
      <c r="AO302" s="34"/>
      <c r="AP302" s="34"/>
      <c r="AQ302" s="34"/>
      <c r="AR302" s="34"/>
      <c r="AS302" s="34"/>
      <c r="AT302" s="34"/>
      <c r="AU302" s="34"/>
    </row>
    <row r="303" spans="1:47" x14ac:dyDescent="0.2">
      <c r="A303" s="25" t="s">
        <v>563</v>
      </c>
      <c r="B303" s="26" t="s">
        <v>18</v>
      </c>
      <c r="C303" s="27" t="s">
        <v>10</v>
      </c>
      <c r="D303" s="28" t="s">
        <v>564</v>
      </c>
      <c r="E303" s="28" t="str">
        <f>VLOOKUP(D303,Sheet2!A$1:B$353,2,FALSE)</f>
        <v>Significant Rural</v>
      </c>
      <c r="F303" s="29">
        <v>18646</v>
      </c>
      <c r="G303" s="29">
        <v>15210</v>
      </c>
      <c r="H303" s="29">
        <v>10395</v>
      </c>
      <c r="I303" s="29">
        <v>6337</v>
      </c>
      <c r="J303" s="29">
        <v>2940</v>
      </c>
      <c r="K303" s="29">
        <v>972</v>
      </c>
      <c r="L303" s="29">
        <v>573</v>
      </c>
      <c r="M303" s="29">
        <v>43</v>
      </c>
      <c r="N303" s="30">
        <v>55116</v>
      </c>
      <c r="O303" s="31">
        <v>412</v>
      </c>
      <c r="P303" s="66">
        <f t="shared" si="40"/>
        <v>0.30294117647058821</v>
      </c>
      <c r="Q303" s="29">
        <v>249</v>
      </c>
      <c r="R303" s="66">
        <f t="shared" si="41"/>
        <v>0.18308823529411763</v>
      </c>
      <c r="S303" s="29">
        <v>230</v>
      </c>
      <c r="T303" s="66">
        <f t="shared" si="42"/>
        <v>0.16911764705882354</v>
      </c>
      <c r="U303" s="29">
        <v>229</v>
      </c>
      <c r="V303" s="66">
        <f t="shared" si="43"/>
        <v>0.16838235294117648</v>
      </c>
      <c r="W303" s="29">
        <v>135</v>
      </c>
      <c r="X303" s="66">
        <f t="shared" si="44"/>
        <v>9.9264705882352935E-2</v>
      </c>
      <c r="Y303" s="29">
        <v>56</v>
      </c>
      <c r="Z303" s="66">
        <f t="shared" si="45"/>
        <v>4.1176470588235294E-2</v>
      </c>
      <c r="AA303" s="29">
        <v>43</v>
      </c>
      <c r="AB303" s="66">
        <f t="shared" si="46"/>
        <v>3.1617647058823528E-2</v>
      </c>
      <c r="AC303" s="29">
        <v>6</v>
      </c>
      <c r="AD303" s="66">
        <f t="shared" si="47"/>
        <v>4.4117647058823529E-3</v>
      </c>
      <c r="AE303" s="30">
        <v>1360</v>
      </c>
      <c r="AF303" s="79">
        <f t="shared" si="48"/>
        <v>2.4675230423107628E-2</v>
      </c>
      <c r="AG303" s="32">
        <f t="shared" si="49"/>
        <v>3</v>
      </c>
      <c r="AH303" s="33"/>
      <c r="AI303" s="33"/>
      <c r="AJ303" s="33"/>
      <c r="AK303" s="33"/>
      <c r="AL303" s="33"/>
      <c r="AM303" s="33"/>
      <c r="AN303" s="33"/>
      <c r="AO303" s="34"/>
      <c r="AP303" s="34"/>
      <c r="AQ303" s="34"/>
      <c r="AR303" s="34"/>
      <c r="AS303" s="34"/>
      <c r="AT303" s="34"/>
      <c r="AU303" s="34"/>
    </row>
    <row r="304" spans="1:47" x14ac:dyDescent="0.2">
      <c r="A304" s="25" t="s">
        <v>565</v>
      </c>
      <c r="B304" s="26" t="s">
        <v>18</v>
      </c>
      <c r="C304" s="27" t="s">
        <v>19</v>
      </c>
      <c r="D304" s="28" t="s">
        <v>566</v>
      </c>
      <c r="E304" s="28" t="str">
        <f>VLOOKUP(D304,Sheet2!A$1:B$353,2,FALSE)</f>
        <v>Rural 50</v>
      </c>
      <c r="F304" s="29">
        <v>892</v>
      </c>
      <c r="G304" s="29">
        <v>3190</v>
      </c>
      <c r="H304" s="29">
        <v>9397</v>
      </c>
      <c r="I304" s="29">
        <v>12137</v>
      </c>
      <c r="J304" s="29">
        <v>9197</v>
      </c>
      <c r="K304" s="29">
        <v>6659</v>
      </c>
      <c r="L304" s="29">
        <v>7949</v>
      </c>
      <c r="M304" s="29">
        <v>1919</v>
      </c>
      <c r="N304" s="30">
        <v>51340</v>
      </c>
      <c r="O304" s="31">
        <v>52</v>
      </c>
      <c r="P304" s="66">
        <f t="shared" si="40"/>
        <v>0.12264150943396226</v>
      </c>
      <c r="Q304" s="29">
        <v>19</v>
      </c>
      <c r="R304" s="66">
        <f t="shared" si="41"/>
        <v>4.4811320754716978E-2</v>
      </c>
      <c r="S304" s="29">
        <v>65</v>
      </c>
      <c r="T304" s="66">
        <f t="shared" si="42"/>
        <v>0.15330188679245282</v>
      </c>
      <c r="U304" s="29">
        <v>77</v>
      </c>
      <c r="V304" s="66">
        <f t="shared" si="43"/>
        <v>0.18160377358490565</v>
      </c>
      <c r="W304" s="29">
        <v>65</v>
      </c>
      <c r="X304" s="66">
        <f t="shared" si="44"/>
        <v>0.15330188679245282</v>
      </c>
      <c r="Y304" s="29">
        <v>48</v>
      </c>
      <c r="Z304" s="66">
        <f t="shared" si="45"/>
        <v>0.11320754716981132</v>
      </c>
      <c r="AA304" s="29">
        <v>60</v>
      </c>
      <c r="AB304" s="66">
        <f t="shared" si="46"/>
        <v>0.14150943396226415</v>
      </c>
      <c r="AC304" s="29">
        <v>38</v>
      </c>
      <c r="AD304" s="66">
        <f t="shared" si="47"/>
        <v>8.9622641509433956E-2</v>
      </c>
      <c r="AE304" s="30">
        <v>424</v>
      </c>
      <c r="AF304" s="79">
        <f t="shared" si="48"/>
        <v>8.2586677054927934E-3</v>
      </c>
      <c r="AG304" s="32">
        <f t="shared" si="49"/>
        <v>18</v>
      </c>
      <c r="AH304" s="33"/>
      <c r="AI304" s="33"/>
      <c r="AJ304" s="33"/>
      <c r="AK304" s="33"/>
      <c r="AL304" s="33"/>
      <c r="AM304" s="33"/>
      <c r="AN304" s="33"/>
      <c r="AO304" s="34"/>
      <c r="AP304" s="34"/>
      <c r="AQ304" s="34"/>
      <c r="AR304" s="34"/>
      <c r="AS304" s="34"/>
      <c r="AT304" s="34"/>
      <c r="AU304" s="34"/>
    </row>
    <row r="305" spans="1:47" x14ac:dyDescent="0.2">
      <c r="A305" s="25" t="s">
        <v>567</v>
      </c>
      <c r="B305" s="26" t="s">
        <v>18</v>
      </c>
      <c r="C305" s="27" t="s">
        <v>19</v>
      </c>
      <c r="D305" s="28" t="s">
        <v>568</v>
      </c>
      <c r="E305" s="28" t="str">
        <f>VLOOKUP(D305,Sheet2!A$1:B$353,2,FALSE)</f>
        <v>Rural 80</v>
      </c>
      <c r="F305" s="29">
        <v>4021</v>
      </c>
      <c r="G305" s="29">
        <v>7243</v>
      </c>
      <c r="H305" s="29">
        <v>16084</v>
      </c>
      <c r="I305" s="29">
        <v>13424</v>
      </c>
      <c r="J305" s="29">
        <v>10353</v>
      </c>
      <c r="K305" s="29">
        <v>7206</v>
      </c>
      <c r="L305" s="29">
        <v>6481</v>
      </c>
      <c r="M305" s="29">
        <v>853</v>
      </c>
      <c r="N305" s="30">
        <v>65665</v>
      </c>
      <c r="O305" s="31">
        <v>117</v>
      </c>
      <c r="P305" s="66">
        <f t="shared" si="40"/>
        <v>0.13588850174216027</v>
      </c>
      <c r="Q305" s="29">
        <v>98</v>
      </c>
      <c r="R305" s="66">
        <f t="shared" si="41"/>
        <v>0.11382113821138211</v>
      </c>
      <c r="S305" s="29">
        <v>118</v>
      </c>
      <c r="T305" s="66">
        <f t="shared" si="42"/>
        <v>0.13704994192799072</v>
      </c>
      <c r="U305" s="29">
        <v>169</v>
      </c>
      <c r="V305" s="66">
        <f t="shared" si="43"/>
        <v>0.19628339140534262</v>
      </c>
      <c r="W305" s="29">
        <v>108</v>
      </c>
      <c r="X305" s="66">
        <f t="shared" si="44"/>
        <v>0.12543554006968641</v>
      </c>
      <c r="Y305" s="29">
        <v>101</v>
      </c>
      <c r="Z305" s="66">
        <f t="shared" si="45"/>
        <v>0.1173054587688734</v>
      </c>
      <c r="AA305" s="29">
        <v>115</v>
      </c>
      <c r="AB305" s="66">
        <f t="shared" si="46"/>
        <v>0.13356562137049943</v>
      </c>
      <c r="AC305" s="29">
        <v>35</v>
      </c>
      <c r="AD305" s="66">
        <f t="shared" si="47"/>
        <v>4.065040650406504E-2</v>
      </c>
      <c r="AE305" s="30">
        <v>861</v>
      </c>
      <c r="AF305" s="79">
        <f t="shared" si="48"/>
        <v>1.3112007918982715E-2</v>
      </c>
      <c r="AG305" s="32">
        <f t="shared" si="49"/>
        <v>26</v>
      </c>
      <c r="AH305" s="33"/>
      <c r="AI305" s="33"/>
      <c r="AJ305" s="33"/>
      <c r="AK305" s="33"/>
      <c r="AL305" s="33"/>
      <c r="AM305" s="33"/>
      <c r="AN305" s="33"/>
      <c r="AO305" s="34"/>
      <c r="AP305" s="34"/>
      <c r="AQ305" s="34"/>
      <c r="AR305" s="34"/>
      <c r="AS305" s="34"/>
      <c r="AT305" s="34"/>
      <c r="AU305" s="34"/>
    </row>
    <row r="306" spans="1:47" x14ac:dyDescent="0.2">
      <c r="A306" s="25" t="s">
        <v>569</v>
      </c>
      <c r="B306" s="26" t="s">
        <v>18</v>
      </c>
      <c r="C306" s="27" t="s">
        <v>25</v>
      </c>
      <c r="D306" s="28" t="s">
        <v>570</v>
      </c>
      <c r="E306" s="28" t="str">
        <f>VLOOKUP(D306,Sheet2!A$1:B$353,2,FALSE)</f>
        <v>Significant Rural</v>
      </c>
      <c r="F306" s="29">
        <v>10422</v>
      </c>
      <c r="G306" s="29">
        <v>9534</v>
      </c>
      <c r="H306" s="29">
        <v>6619</v>
      </c>
      <c r="I306" s="29">
        <v>3555</v>
      </c>
      <c r="J306" s="29">
        <v>2079</v>
      </c>
      <c r="K306" s="29">
        <v>767</v>
      </c>
      <c r="L306" s="29">
        <v>432</v>
      </c>
      <c r="M306" s="29">
        <v>39</v>
      </c>
      <c r="N306" s="30">
        <v>33447</v>
      </c>
      <c r="O306" s="31">
        <v>21</v>
      </c>
      <c r="P306" s="66">
        <f t="shared" si="40"/>
        <v>0.29577464788732394</v>
      </c>
      <c r="Q306" s="29">
        <v>25</v>
      </c>
      <c r="R306" s="66">
        <f t="shared" si="41"/>
        <v>0.352112676056338</v>
      </c>
      <c r="S306" s="29">
        <v>10</v>
      </c>
      <c r="T306" s="66">
        <f t="shared" si="42"/>
        <v>0.14084507042253522</v>
      </c>
      <c r="U306" s="29">
        <v>6</v>
      </c>
      <c r="V306" s="66">
        <f t="shared" si="43"/>
        <v>8.4507042253521125E-2</v>
      </c>
      <c r="W306" s="29">
        <v>6</v>
      </c>
      <c r="X306" s="66">
        <f t="shared" si="44"/>
        <v>8.4507042253521125E-2</v>
      </c>
      <c r="Y306" s="29">
        <v>1</v>
      </c>
      <c r="Z306" s="66">
        <f t="shared" si="45"/>
        <v>1.4084507042253521E-2</v>
      </c>
      <c r="AA306" s="29">
        <v>2</v>
      </c>
      <c r="AB306" s="66">
        <f t="shared" si="46"/>
        <v>2.8169014084507043E-2</v>
      </c>
      <c r="AC306" s="29">
        <v>0</v>
      </c>
      <c r="AD306" s="66">
        <f t="shared" si="47"/>
        <v>0</v>
      </c>
      <c r="AE306" s="30">
        <v>71</v>
      </c>
      <c r="AF306" s="79">
        <f t="shared" si="48"/>
        <v>2.1227613836816454E-3</v>
      </c>
      <c r="AG306" s="32">
        <f t="shared" si="49"/>
        <v>51</v>
      </c>
      <c r="AH306" s="33"/>
      <c r="AI306" s="33"/>
      <c r="AJ306" s="33"/>
      <c r="AK306" s="33"/>
      <c r="AL306" s="33"/>
      <c r="AM306" s="33"/>
      <c r="AN306" s="33"/>
      <c r="AO306" s="34"/>
      <c r="AP306" s="34"/>
      <c r="AQ306" s="34"/>
      <c r="AR306" s="34"/>
      <c r="AS306" s="34"/>
      <c r="AT306" s="34"/>
      <c r="AU306" s="34"/>
    </row>
    <row r="307" spans="1:47" x14ac:dyDescent="0.2">
      <c r="A307" s="25" t="s">
        <v>571</v>
      </c>
      <c r="B307" s="26" t="s">
        <v>18</v>
      </c>
      <c r="C307" s="27" t="s">
        <v>10</v>
      </c>
      <c r="D307" s="28" t="s">
        <v>572</v>
      </c>
      <c r="E307" s="28" t="str">
        <f>VLOOKUP(D307,Sheet2!A$1:B$353,2,FALSE)</f>
        <v>Other Urban</v>
      </c>
      <c r="F307" s="29">
        <v>676</v>
      </c>
      <c r="G307" s="29">
        <v>4941</v>
      </c>
      <c r="H307" s="29">
        <v>15139</v>
      </c>
      <c r="I307" s="29">
        <v>11606</v>
      </c>
      <c r="J307" s="29">
        <v>5133</v>
      </c>
      <c r="K307" s="29">
        <v>4273</v>
      </c>
      <c r="L307" s="29">
        <v>3734</v>
      </c>
      <c r="M307" s="29">
        <v>620</v>
      </c>
      <c r="N307" s="30">
        <v>46122</v>
      </c>
      <c r="O307" s="31">
        <v>39</v>
      </c>
      <c r="P307" s="66">
        <f t="shared" si="40"/>
        <v>6.3517915309446255E-2</v>
      </c>
      <c r="Q307" s="29">
        <v>96</v>
      </c>
      <c r="R307" s="66">
        <f t="shared" si="41"/>
        <v>0.15635179153094461</v>
      </c>
      <c r="S307" s="29">
        <v>240</v>
      </c>
      <c r="T307" s="66">
        <f t="shared" si="42"/>
        <v>0.39087947882736157</v>
      </c>
      <c r="U307" s="29">
        <v>106</v>
      </c>
      <c r="V307" s="66">
        <f t="shared" si="43"/>
        <v>0.17263843648208468</v>
      </c>
      <c r="W307" s="29">
        <v>73</v>
      </c>
      <c r="X307" s="66">
        <f t="shared" si="44"/>
        <v>0.11889250814332247</v>
      </c>
      <c r="Y307" s="29">
        <v>27</v>
      </c>
      <c r="Z307" s="66">
        <f t="shared" si="45"/>
        <v>4.3973941368078175E-2</v>
      </c>
      <c r="AA307" s="29">
        <v>25</v>
      </c>
      <c r="AB307" s="66">
        <f t="shared" si="46"/>
        <v>4.071661237785016E-2</v>
      </c>
      <c r="AC307" s="29">
        <v>8</v>
      </c>
      <c r="AD307" s="66">
        <f t="shared" si="47"/>
        <v>1.3029315960912053E-2</v>
      </c>
      <c r="AE307" s="30">
        <v>614</v>
      </c>
      <c r="AF307" s="79">
        <f t="shared" si="48"/>
        <v>1.3312518971423616E-2</v>
      </c>
      <c r="AG307" s="32">
        <f t="shared" si="49"/>
        <v>11</v>
      </c>
      <c r="AH307" s="33"/>
      <c r="AI307" s="33"/>
      <c r="AJ307" s="33"/>
      <c r="AK307" s="33"/>
      <c r="AL307" s="33"/>
      <c r="AM307" s="33"/>
      <c r="AN307" s="33"/>
      <c r="AO307" s="34"/>
      <c r="AP307" s="34"/>
      <c r="AQ307" s="34"/>
      <c r="AR307" s="34"/>
      <c r="AS307" s="34"/>
      <c r="AT307" s="34"/>
      <c r="AU307" s="34"/>
    </row>
    <row r="308" spans="1:47" x14ac:dyDescent="0.2">
      <c r="A308" s="25" t="s">
        <v>573</v>
      </c>
      <c r="B308" s="26" t="s">
        <v>54</v>
      </c>
      <c r="C308" s="27" t="s">
        <v>19</v>
      </c>
      <c r="D308" s="28" t="s">
        <v>690</v>
      </c>
      <c r="E308" s="28" t="str">
        <f>VLOOKUP(D308,Sheet2!A$1:B$353,2,FALSE)</f>
        <v>Significant Rural</v>
      </c>
      <c r="F308" s="29">
        <v>2372</v>
      </c>
      <c r="G308" s="29">
        <v>6246</v>
      </c>
      <c r="H308" s="29">
        <v>18619</v>
      </c>
      <c r="I308" s="29">
        <v>16732</v>
      </c>
      <c r="J308" s="29">
        <v>10087</v>
      </c>
      <c r="K308" s="29">
        <v>6430</v>
      </c>
      <c r="L308" s="29">
        <v>4242</v>
      </c>
      <c r="M308" s="29">
        <v>671</v>
      </c>
      <c r="N308" s="30">
        <v>65399</v>
      </c>
      <c r="O308" s="31">
        <v>39</v>
      </c>
      <c r="P308" s="66">
        <f t="shared" si="40"/>
        <v>6.7474048442906581E-2</v>
      </c>
      <c r="Q308" s="29">
        <v>69</v>
      </c>
      <c r="R308" s="66">
        <f t="shared" si="41"/>
        <v>0.11937716262975778</v>
      </c>
      <c r="S308" s="29">
        <v>169</v>
      </c>
      <c r="T308" s="66">
        <f t="shared" si="42"/>
        <v>0.29238754325259514</v>
      </c>
      <c r="U308" s="29">
        <v>81</v>
      </c>
      <c r="V308" s="66">
        <f t="shared" si="43"/>
        <v>0.14013840830449828</v>
      </c>
      <c r="W308" s="29">
        <v>68</v>
      </c>
      <c r="X308" s="66">
        <f t="shared" si="44"/>
        <v>0.11764705882352941</v>
      </c>
      <c r="Y308" s="29">
        <v>59</v>
      </c>
      <c r="Z308" s="66">
        <f t="shared" si="45"/>
        <v>0.10207612456747404</v>
      </c>
      <c r="AA308" s="29">
        <v>56</v>
      </c>
      <c r="AB308" s="66">
        <f t="shared" si="46"/>
        <v>9.6885813148788927E-2</v>
      </c>
      <c r="AC308" s="29">
        <v>37</v>
      </c>
      <c r="AD308" s="66">
        <f t="shared" si="47"/>
        <v>6.4013840830449822E-2</v>
      </c>
      <c r="AE308" s="30">
        <v>578</v>
      </c>
      <c r="AF308" s="79">
        <f t="shared" si="48"/>
        <v>8.838055627761892E-3</v>
      </c>
      <c r="AG308" s="32">
        <f t="shared" si="49"/>
        <v>14</v>
      </c>
      <c r="AH308" s="33"/>
      <c r="AI308" s="33"/>
      <c r="AJ308" s="33"/>
      <c r="AK308" s="33"/>
      <c r="AL308" s="33"/>
      <c r="AM308" s="33"/>
      <c r="AN308" s="33"/>
      <c r="AO308" s="34"/>
      <c r="AP308" s="34"/>
      <c r="AQ308" s="34"/>
      <c r="AR308" s="34"/>
      <c r="AS308" s="34"/>
      <c r="AT308" s="34"/>
      <c r="AU308" s="34"/>
    </row>
    <row r="309" spans="1:47" x14ac:dyDescent="0.2">
      <c r="A309" s="25" t="s">
        <v>574</v>
      </c>
      <c r="B309" s="26" t="s">
        <v>18</v>
      </c>
      <c r="C309" s="27" t="s">
        <v>55</v>
      </c>
      <c r="D309" s="28" t="s">
        <v>575</v>
      </c>
      <c r="E309" s="28" t="str">
        <f>VLOOKUP(D309,Sheet2!A$1:B$353,2,FALSE)</f>
        <v>Rural 80</v>
      </c>
      <c r="F309" s="29">
        <v>3281</v>
      </c>
      <c r="G309" s="29">
        <v>6280</v>
      </c>
      <c r="H309" s="29">
        <v>5043</v>
      </c>
      <c r="I309" s="29">
        <v>4070</v>
      </c>
      <c r="J309" s="29">
        <v>3226</v>
      </c>
      <c r="K309" s="29">
        <v>1711</v>
      </c>
      <c r="L309" s="29">
        <v>1009</v>
      </c>
      <c r="M309" s="29">
        <v>84</v>
      </c>
      <c r="N309" s="30">
        <v>24704</v>
      </c>
      <c r="O309" s="31">
        <v>86</v>
      </c>
      <c r="P309" s="66">
        <f t="shared" si="40"/>
        <v>0.15693430656934307</v>
      </c>
      <c r="Q309" s="29">
        <v>130</v>
      </c>
      <c r="R309" s="66">
        <f t="shared" si="41"/>
        <v>0.23722627737226276</v>
      </c>
      <c r="S309" s="29">
        <v>117</v>
      </c>
      <c r="T309" s="66">
        <f t="shared" si="42"/>
        <v>0.21350364963503649</v>
      </c>
      <c r="U309" s="29">
        <v>80</v>
      </c>
      <c r="V309" s="66">
        <f t="shared" si="43"/>
        <v>0.145985401459854</v>
      </c>
      <c r="W309" s="29">
        <v>58</v>
      </c>
      <c r="X309" s="66">
        <f t="shared" si="44"/>
        <v>0.10583941605839416</v>
      </c>
      <c r="Y309" s="29">
        <v>36</v>
      </c>
      <c r="Z309" s="66">
        <f t="shared" si="45"/>
        <v>6.569343065693431E-2</v>
      </c>
      <c r="AA309" s="29">
        <v>35</v>
      </c>
      <c r="AB309" s="66">
        <f t="shared" si="46"/>
        <v>6.3868613138686137E-2</v>
      </c>
      <c r="AC309" s="29">
        <v>6</v>
      </c>
      <c r="AD309" s="66">
        <f t="shared" si="47"/>
        <v>1.0948905109489052E-2</v>
      </c>
      <c r="AE309" s="30">
        <v>548</v>
      </c>
      <c r="AF309" s="79">
        <f t="shared" si="48"/>
        <v>2.2182642487046631E-2</v>
      </c>
      <c r="AG309" s="32">
        <f t="shared" si="49"/>
        <v>21</v>
      </c>
      <c r="AH309" s="33"/>
      <c r="AI309" s="33"/>
      <c r="AJ309" s="33"/>
      <c r="AK309" s="33"/>
      <c r="AL309" s="33"/>
      <c r="AM309" s="33"/>
      <c r="AN309" s="33"/>
      <c r="AO309" s="34"/>
      <c r="AP309" s="34"/>
      <c r="AQ309" s="34"/>
      <c r="AR309" s="34"/>
      <c r="AS309" s="34"/>
      <c r="AT309" s="34"/>
      <c r="AU309" s="34"/>
    </row>
    <row r="310" spans="1:47" x14ac:dyDescent="0.2">
      <c r="A310" s="25" t="s">
        <v>576</v>
      </c>
      <c r="B310" s="26" t="s">
        <v>18</v>
      </c>
      <c r="C310" s="27" t="s">
        <v>55</v>
      </c>
      <c r="D310" s="28" t="s">
        <v>577</v>
      </c>
      <c r="E310" s="28" t="str">
        <f>VLOOKUP(D310,Sheet2!A$1:B$353,2,FALSE)</f>
        <v>Rural 80</v>
      </c>
      <c r="F310" s="29">
        <v>5344</v>
      </c>
      <c r="G310" s="29">
        <v>8462</v>
      </c>
      <c r="H310" s="29">
        <v>11461</v>
      </c>
      <c r="I310" s="29">
        <v>9714</v>
      </c>
      <c r="J310" s="29">
        <v>7261</v>
      </c>
      <c r="K310" s="29">
        <v>4274</v>
      </c>
      <c r="L310" s="29">
        <v>2298</v>
      </c>
      <c r="M310" s="29">
        <v>267</v>
      </c>
      <c r="N310" s="30">
        <v>49081</v>
      </c>
      <c r="O310" s="31">
        <v>332</v>
      </c>
      <c r="P310" s="66">
        <f t="shared" si="40"/>
        <v>0.12710566615620214</v>
      </c>
      <c r="Q310" s="29">
        <v>348</v>
      </c>
      <c r="R310" s="66">
        <f t="shared" si="41"/>
        <v>0.1332312404287902</v>
      </c>
      <c r="S310" s="29">
        <v>600</v>
      </c>
      <c r="T310" s="66">
        <f t="shared" si="42"/>
        <v>0.22970903522205208</v>
      </c>
      <c r="U310" s="29">
        <v>540</v>
      </c>
      <c r="V310" s="66">
        <f t="shared" si="43"/>
        <v>0.20673813169984687</v>
      </c>
      <c r="W310" s="29">
        <v>381</v>
      </c>
      <c r="X310" s="66">
        <f t="shared" si="44"/>
        <v>0.14586523736600307</v>
      </c>
      <c r="Y310" s="29">
        <v>221</v>
      </c>
      <c r="Z310" s="66">
        <f t="shared" si="45"/>
        <v>8.4609494640122518E-2</v>
      </c>
      <c r="AA310" s="29">
        <v>159</v>
      </c>
      <c r="AB310" s="66">
        <f t="shared" si="46"/>
        <v>6.0872894333843797E-2</v>
      </c>
      <c r="AC310" s="29">
        <v>31</v>
      </c>
      <c r="AD310" s="66">
        <f t="shared" si="47"/>
        <v>1.1868300153139357E-2</v>
      </c>
      <c r="AE310" s="30">
        <v>2612</v>
      </c>
      <c r="AF310" s="79">
        <f t="shared" si="48"/>
        <v>5.3218149589454165E-2</v>
      </c>
      <c r="AG310" s="32">
        <f t="shared" si="49"/>
        <v>10</v>
      </c>
      <c r="AH310" s="33"/>
      <c r="AI310" s="33"/>
      <c r="AJ310" s="33"/>
      <c r="AK310" s="33"/>
      <c r="AL310" s="33"/>
      <c r="AM310" s="33"/>
      <c r="AN310" s="33"/>
      <c r="AO310" s="34"/>
      <c r="AP310" s="34"/>
      <c r="AQ310" s="34"/>
      <c r="AR310" s="34"/>
      <c r="AS310" s="34"/>
      <c r="AT310" s="34"/>
      <c r="AU310" s="34"/>
    </row>
    <row r="311" spans="1:47" x14ac:dyDescent="0.2">
      <c r="A311" s="25" t="s">
        <v>578</v>
      </c>
      <c r="B311" s="26" t="s">
        <v>18</v>
      </c>
      <c r="C311" s="27" t="s">
        <v>22</v>
      </c>
      <c r="D311" s="28" t="s">
        <v>579</v>
      </c>
      <c r="E311" s="28" t="str">
        <f>VLOOKUP(D311,Sheet2!A$1:B$353,2,FALSE)</f>
        <v>Rural 50</v>
      </c>
      <c r="F311" s="29">
        <v>14374</v>
      </c>
      <c r="G311" s="29">
        <v>8625</v>
      </c>
      <c r="H311" s="29">
        <v>9413</v>
      </c>
      <c r="I311" s="29">
        <v>6769</v>
      </c>
      <c r="J311" s="29">
        <v>4621</v>
      </c>
      <c r="K311" s="29">
        <v>2386</v>
      </c>
      <c r="L311" s="29">
        <v>1529</v>
      </c>
      <c r="M311" s="29">
        <v>83</v>
      </c>
      <c r="N311" s="30">
        <v>47800</v>
      </c>
      <c r="O311" s="31">
        <v>4</v>
      </c>
      <c r="P311" s="66">
        <f t="shared" si="40"/>
        <v>6.1538461538461542E-2</v>
      </c>
      <c r="Q311" s="29">
        <v>16</v>
      </c>
      <c r="R311" s="66">
        <f t="shared" si="41"/>
        <v>0.24615384615384617</v>
      </c>
      <c r="S311" s="29">
        <v>13</v>
      </c>
      <c r="T311" s="66">
        <f t="shared" si="42"/>
        <v>0.2</v>
      </c>
      <c r="U311" s="29">
        <v>7</v>
      </c>
      <c r="V311" s="66">
        <f t="shared" si="43"/>
        <v>0.1076923076923077</v>
      </c>
      <c r="W311" s="29">
        <v>12</v>
      </c>
      <c r="X311" s="66">
        <f t="shared" si="44"/>
        <v>0.18461538461538463</v>
      </c>
      <c r="Y311" s="29">
        <v>6</v>
      </c>
      <c r="Z311" s="66">
        <f t="shared" si="45"/>
        <v>9.2307692307692313E-2</v>
      </c>
      <c r="AA311" s="29">
        <v>6</v>
      </c>
      <c r="AB311" s="66">
        <f t="shared" si="46"/>
        <v>9.2307692307692313E-2</v>
      </c>
      <c r="AC311" s="29">
        <v>1</v>
      </c>
      <c r="AD311" s="66">
        <f t="shared" si="47"/>
        <v>1.5384615384615385E-2</v>
      </c>
      <c r="AE311" s="30">
        <v>65</v>
      </c>
      <c r="AF311" s="79">
        <f t="shared" si="48"/>
        <v>1.3598326359832635E-3</v>
      </c>
      <c r="AG311" s="32">
        <f t="shared" si="49"/>
        <v>48</v>
      </c>
      <c r="AH311" s="33"/>
      <c r="AI311" s="33"/>
      <c r="AJ311" s="33"/>
      <c r="AK311" s="33"/>
      <c r="AL311" s="33"/>
      <c r="AM311" s="33"/>
      <c r="AN311" s="33"/>
      <c r="AO311" s="34"/>
      <c r="AP311" s="34"/>
      <c r="AQ311" s="34"/>
      <c r="AR311" s="34"/>
      <c r="AS311" s="34"/>
      <c r="AT311" s="34"/>
      <c r="AU311" s="34"/>
    </row>
    <row r="312" spans="1:47" x14ac:dyDescent="0.2">
      <c r="A312" s="25" t="s">
        <v>580</v>
      </c>
      <c r="B312" s="26" t="s">
        <v>18</v>
      </c>
      <c r="C312" s="27" t="s">
        <v>25</v>
      </c>
      <c r="D312" s="28" t="s">
        <v>581</v>
      </c>
      <c r="E312" s="28" t="str">
        <f>VLOOKUP(D312,Sheet2!A$1:B$353,2,FALSE)</f>
        <v>Rural 80</v>
      </c>
      <c r="F312" s="29">
        <v>15381</v>
      </c>
      <c r="G312" s="29">
        <v>7703</v>
      </c>
      <c r="H312" s="29">
        <v>7333</v>
      </c>
      <c r="I312" s="29">
        <v>5508</v>
      </c>
      <c r="J312" s="29">
        <v>3289</v>
      </c>
      <c r="K312" s="29">
        <v>1359</v>
      </c>
      <c r="L312" s="29">
        <v>510</v>
      </c>
      <c r="M312" s="29">
        <v>62</v>
      </c>
      <c r="N312" s="30">
        <v>41145</v>
      </c>
      <c r="O312" s="31">
        <v>48</v>
      </c>
      <c r="P312" s="66">
        <f t="shared" si="40"/>
        <v>0.33333333333333331</v>
      </c>
      <c r="Q312" s="29">
        <v>24</v>
      </c>
      <c r="R312" s="66">
        <f t="shared" si="41"/>
        <v>0.16666666666666666</v>
      </c>
      <c r="S312" s="29">
        <v>29</v>
      </c>
      <c r="T312" s="66">
        <f t="shared" si="42"/>
        <v>0.2013888888888889</v>
      </c>
      <c r="U312" s="29">
        <v>26</v>
      </c>
      <c r="V312" s="66">
        <f t="shared" si="43"/>
        <v>0.18055555555555555</v>
      </c>
      <c r="W312" s="29">
        <v>7</v>
      </c>
      <c r="X312" s="66">
        <f t="shared" si="44"/>
        <v>4.8611111111111112E-2</v>
      </c>
      <c r="Y312" s="29">
        <v>7</v>
      </c>
      <c r="Z312" s="66">
        <f t="shared" si="45"/>
        <v>4.8611111111111112E-2</v>
      </c>
      <c r="AA312" s="29">
        <v>2</v>
      </c>
      <c r="AB312" s="66">
        <f t="shared" si="46"/>
        <v>1.3888888888888888E-2</v>
      </c>
      <c r="AC312" s="29">
        <v>1</v>
      </c>
      <c r="AD312" s="66">
        <f t="shared" si="47"/>
        <v>6.9444444444444441E-3</v>
      </c>
      <c r="AE312" s="30">
        <v>144</v>
      </c>
      <c r="AF312" s="79">
        <f t="shared" si="48"/>
        <v>3.4998177178271967E-3</v>
      </c>
      <c r="AG312" s="32">
        <f t="shared" si="49"/>
        <v>53</v>
      </c>
      <c r="AH312" s="33"/>
      <c r="AI312" s="33"/>
      <c r="AJ312" s="33"/>
      <c r="AK312" s="33"/>
      <c r="AL312" s="33"/>
      <c r="AM312" s="33"/>
      <c r="AN312" s="33"/>
      <c r="AO312" s="34"/>
      <c r="AP312" s="34"/>
      <c r="AQ312" s="34"/>
      <c r="AR312" s="34"/>
      <c r="AS312" s="34"/>
      <c r="AT312" s="34"/>
      <c r="AU312" s="34"/>
    </row>
    <row r="313" spans="1:47" x14ac:dyDescent="0.2">
      <c r="A313" s="25" t="s">
        <v>582</v>
      </c>
      <c r="B313" s="26" t="s">
        <v>18</v>
      </c>
      <c r="C313" s="27" t="s">
        <v>19</v>
      </c>
      <c r="D313" s="28" t="s">
        <v>583</v>
      </c>
      <c r="E313" s="28" t="str">
        <f>VLOOKUP(D313,Sheet2!A$1:B$353,2,FALSE)</f>
        <v>Rural 80</v>
      </c>
      <c r="F313" s="29">
        <v>1569</v>
      </c>
      <c r="G313" s="29">
        <v>5242</v>
      </c>
      <c r="H313" s="29">
        <v>15774</v>
      </c>
      <c r="I313" s="29">
        <v>10131</v>
      </c>
      <c r="J313" s="29">
        <v>6826</v>
      </c>
      <c r="K313" s="29">
        <v>3696</v>
      </c>
      <c r="L313" s="29">
        <v>2464</v>
      </c>
      <c r="M313" s="29">
        <v>339</v>
      </c>
      <c r="N313" s="30">
        <v>46041</v>
      </c>
      <c r="O313" s="31">
        <v>43</v>
      </c>
      <c r="P313" s="66">
        <f t="shared" si="40"/>
        <v>5.7951482479784364E-2</v>
      </c>
      <c r="Q313" s="29">
        <v>58</v>
      </c>
      <c r="R313" s="66">
        <f t="shared" si="41"/>
        <v>7.8167115902964962E-2</v>
      </c>
      <c r="S313" s="29">
        <v>116</v>
      </c>
      <c r="T313" s="66">
        <f t="shared" si="42"/>
        <v>0.15633423180592992</v>
      </c>
      <c r="U313" s="29">
        <v>153</v>
      </c>
      <c r="V313" s="66">
        <f t="shared" si="43"/>
        <v>0.20619946091644206</v>
      </c>
      <c r="W313" s="29">
        <v>132</v>
      </c>
      <c r="X313" s="66">
        <f t="shared" si="44"/>
        <v>0.17789757412398921</v>
      </c>
      <c r="Y313" s="29">
        <v>80</v>
      </c>
      <c r="Z313" s="66">
        <f t="shared" si="45"/>
        <v>0.1078167115902965</v>
      </c>
      <c r="AA313" s="29">
        <v>124</v>
      </c>
      <c r="AB313" s="66">
        <f t="shared" si="46"/>
        <v>0.16711590296495957</v>
      </c>
      <c r="AC313" s="29">
        <v>36</v>
      </c>
      <c r="AD313" s="66">
        <f t="shared" si="47"/>
        <v>4.8517520215633422E-2</v>
      </c>
      <c r="AE313" s="30">
        <v>742</v>
      </c>
      <c r="AF313" s="79">
        <f t="shared" si="48"/>
        <v>1.6116070458938772E-2</v>
      </c>
      <c r="AG313" s="32">
        <f t="shared" si="49"/>
        <v>25</v>
      </c>
      <c r="AH313" s="33"/>
      <c r="AI313" s="33"/>
      <c r="AJ313" s="33"/>
      <c r="AK313" s="33"/>
      <c r="AL313" s="33"/>
      <c r="AM313" s="33"/>
      <c r="AN313" s="33"/>
      <c r="AO313" s="34"/>
      <c r="AP313" s="34"/>
      <c r="AQ313" s="34"/>
      <c r="AR313" s="34"/>
      <c r="AS313" s="34"/>
      <c r="AT313" s="34"/>
      <c r="AU313" s="34"/>
    </row>
    <row r="314" spans="1:47" x14ac:dyDescent="0.2">
      <c r="A314" s="25" t="s">
        <v>584</v>
      </c>
      <c r="B314" s="26" t="s">
        <v>18</v>
      </c>
      <c r="C314" s="27" t="s">
        <v>55</v>
      </c>
      <c r="D314" s="28" t="s">
        <v>585</v>
      </c>
      <c r="E314" s="28" t="str">
        <f>VLOOKUP(D314,Sheet2!A$1:B$353,2,FALSE)</f>
        <v>Rural 80</v>
      </c>
      <c r="F314" s="29">
        <v>2784</v>
      </c>
      <c r="G314" s="29">
        <v>3874</v>
      </c>
      <c r="H314" s="29">
        <v>3715</v>
      </c>
      <c r="I314" s="29">
        <v>3360</v>
      </c>
      <c r="J314" s="29">
        <v>1824</v>
      </c>
      <c r="K314" s="29">
        <v>1281</v>
      </c>
      <c r="L314" s="29">
        <v>678</v>
      </c>
      <c r="M314" s="29">
        <v>47</v>
      </c>
      <c r="N314" s="30">
        <v>17563</v>
      </c>
      <c r="O314" s="31">
        <v>312</v>
      </c>
      <c r="P314" s="66">
        <f t="shared" si="40"/>
        <v>0.29378531073446329</v>
      </c>
      <c r="Q314" s="29">
        <v>163</v>
      </c>
      <c r="R314" s="66">
        <f t="shared" si="41"/>
        <v>0.15348399246704331</v>
      </c>
      <c r="S314" s="29">
        <v>189</v>
      </c>
      <c r="T314" s="66">
        <f t="shared" si="42"/>
        <v>0.17796610169491525</v>
      </c>
      <c r="U314" s="29">
        <v>199</v>
      </c>
      <c r="V314" s="66">
        <f t="shared" si="43"/>
        <v>0.18738229755178909</v>
      </c>
      <c r="W314" s="29">
        <v>73</v>
      </c>
      <c r="X314" s="66">
        <f t="shared" si="44"/>
        <v>6.8738229755178903E-2</v>
      </c>
      <c r="Y314" s="29">
        <v>66</v>
      </c>
      <c r="Z314" s="66">
        <f t="shared" si="45"/>
        <v>6.2146892655367235E-2</v>
      </c>
      <c r="AA314" s="29">
        <v>51</v>
      </c>
      <c r="AB314" s="66">
        <f t="shared" si="46"/>
        <v>4.8022598870056499E-2</v>
      </c>
      <c r="AC314" s="29">
        <v>9</v>
      </c>
      <c r="AD314" s="66">
        <f t="shared" si="47"/>
        <v>8.4745762711864406E-3</v>
      </c>
      <c r="AE314" s="30">
        <v>1062</v>
      </c>
      <c r="AF314" s="79">
        <f t="shared" si="48"/>
        <v>6.0468029379946477E-2</v>
      </c>
      <c r="AG314" s="32">
        <f t="shared" si="49"/>
        <v>6</v>
      </c>
      <c r="AH314" s="33"/>
      <c r="AI314" s="33"/>
      <c r="AJ314" s="33"/>
      <c r="AK314" s="33"/>
      <c r="AL314" s="33"/>
      <c r="AM314" s="33"/>
      <c r="AN314" s="33"/>
      <c r="AO314" s="34"/>
      <c r="AP314" s="34"/>
      <c r="AQ314" s="34"/>
      <c r="AR314" s="34"/>
      <c r="AS314" s="34"/>
      <c r="AT314" s="34"/>
      <c r="AU314" s="34"/>
    </row>
    <row r="315" spans="1:47" x14ac:dyDescent="0.2">
      <c r="A315" s="25" t="s">
        <v>586</v>
      </c>
      <c r="B315" s="26" t="s">
        <v>107</v>
      </c>
      <c r="C315" s="27" t="s">
        <v>39</v>
      </c>
      <c r="D315" s="28" t="s">
        <v>587</v>
      </c>
      <c r="E315" s="28" t="str">
        <f>VLOOKUP(D315,Sheet2!A$1:B$353,2,FALSE)</f>
        <v>Major Urban</v>
      </c>
      <c r="F315" s="29">
        <v>1739</v>
      </c>
      <c r="G315" s="29">
        <v>6775</v>
      </c>
      <c r="H315" s="29">
        <v>15827</v>
      </c>
      <c r="I315" s="29">
        <v>22524</v>
      </c>
      <c r="J315" s="29">
        <v>22186</v>
      </c>
      <c r="K315" s="29">
        <v>16793</v>
      </c>
      <c r="L315" s="29">
        <v>21707</v>
      </c>
      <c r="M315" s="29">
        <v>14484</v>
      </c>
      <c r="N315" s="30">
        <v>122035</v>
      </c>
      <c r="O315" s="31">
        <v>84</v>
      </c>
      <c r="P315" s="66">
        <f t="shared" si="40"/>
        <v>1.1296395911780527E-2</v>
      </c>
      <c r="Q315" s="29">
        <v>104</v>
      </c>
      <c r="R315" s="66">
        <f t="shared" si="41"/>
        <v>1.3986013986013986E-2</v>
      </c>
      <c r="S315" s="29">
        <v>373</v>
      </c>
      <c r="T315" s="66">
        <f t="shared" si="42"/>
        <v>5.0161377084454006E-2</v>
      </c>
      <c r="U315" s="29">
        <v>668</v>
      </c>
      <c r="V315" s="66">
        <f t="shared" si="43"/>
        <v>8.9833243679397531E-2</v>
      </c>
      <c r="W315" s="29">
        <v>958</v>
      </c>
      <c r="X315" s="66">
        <f t="shared" si="44"/>
        <v>0.12883270575578268</v>
      </c>
      <c r="Y315" s="29">
        <v>1150</v>
      </c>
      <c r="Z315" s="66">
        <f t="shared" si="45"/>
        <v>0.15465303926842389</v>
      </c>
      <c r="AA315" s="29">
        <v>2220</v>
      </c>
      <c r="AB315" s="66">
        <f t="shared" si="46"/>
        <v>0.29854760623991394</v>
      </c>
      <c r="AC315" s="29">
        <v>1879</v>
      </c>
      <c r="AD315" s="66">
        <f t="shared" si="47"/>
        <v>0.25268961807423346</v>
      </c>
      <c r="AE315" s="30">
        <v>7436</v>
      </c>
      <c r="AF315" s="79">
        <f t="shared" si="48"/>
        <v>6.0933338796246982E-2</v>
      </c>
      <c r="AG315" s="32">
        <f t="shared" si="49"/>
        <v>3</v>
      </c>
      <c r="AH315" s="33"/>
      <c r="AI315" s="33"/>
      <c r="AJ315" s="33"/>
      <c r="AK315" s="33"/>
      <c r="AL315" s="33"/>
      <c r="AM315" s="33"/>
      <c r="AN315" s="33"/>
      <c r="AO315" s="34"/>
      <c r="AP315" s="34"/>
      <c r="AQ315" s="34"/>
      <c r="AR315" s="34"/>
      <c r="AS315" s="34"/>
      <c r="AT315" s="34"/>
      <c r="AU315" s="34"/>
    </row>
    <row r="316" spans="1:47" x14ac:dyDescent="0.2">
      <c r="A316" s="25" t="s">
        <v>588</v>
      </c>
      <c r="B316" s="26" t="s">
        <v>18</v>
      </c>
      <c r="C316" s="27" t="s">
        <v>55</v>
      </c>
      <c r="D316" s="28" t="s">
        <v>691</v>
      </c>
      <c r="E316" s="28" t="str">
        <f>VLOOKUP(D316,Sheet2!A$1:B$353,2,FALSE)</f>
        <v>Other Urban</v>
      </c>
      <c r="F316" s="29">
        <v>7346</v>
      </c>
      <c r="G316" s="29">
        <v>9336</v>
      </c>
      <c r="H316" s="29">
        <v>5994</v>
      </c>
      <c r="I316" s="29">
        <v>4731</v>
      </c>
      <c r="J316" s="29">
        <v>2305</v>
      </c>
      <c r="K316" s="29">
        <v>853</v>
      </c>
      <c r="L316" s="29">
        <v>312</v>
      </c>
      <c r="M316" s="29">
        <v>18</v>
      </c>
      <c r="N316" s="30">
        <v>30895</v>
      </c>
      <c r="O316" s="31">
        <v>157</v>
      </c>
      <c r="P316" s="66">
        <f t="shared" si="40"/>
        <v>0.16702127659574467</v>
      </c>
      <c r="Q316" s="29">
        <v>269</v>
      </c>
      <c r="R316" s="66">
        <f t="shared" si="41"/>
        <v>0.28617021276595744</v>
      </c>
      <c r="S316" s="29">
        <v>187</v>
      </c>
      <c r="T316" s="66">
        <f t="shared" si="42"/>
        <v>0.19893617021276597</v>
      </c>
      <c r="U316" s="29">
        <v>188</v>
      </c>
      <c r="V316" s="66">
        <f t="shared" si="43"/>
        <v>0.2</v>
      </c>
      <c r="W316" s="29">
        <v>90</v>
      </c>
      <c r="X316" s="66">
        <f t="shared" si="44"/>
        <v>9.5744680851063829E-2</v>
      </c>
      <c r="Y316" s="29">
        <v>42</v>
      </c>
      <c r="Z316" s="66">
        <f t="shared" si="45"/>
        <v>4.4680851063829789E-2</v>
      </c>
      <c r="AA316" s="29">
        <v>6</v>
      </c>
      <c r="AB316" s="66">
        <f t="shared" si="46"/>
        <v>6.382978723404255E-3</v>
      </c>
      <c r="AC316" s="29">
        <v>1</v>
      </c>
      <c r="AD316" s="66">
        <f t="shared" si="47"/>
        <v>1.0638297872340426E-3</v>
      </c>
      <c r="AE316" s="30">
        <v>940</v>
      </c>
      <c r="AF316" s="79">
        <f t="shared" si="48"/>
        <v>3.0425635216054379E-2</v>
      </c>
      <c r="AG316" s="32">
        <f t="shared" si="49"/>
        <v>1</v>
      </c>
      <c r="AH316" s="33"/>
      <c r="AI316" s="33"/>
      <c r="AJ316" s="33"/>
      <c r="AK316" s="33"/>
      <c r="AL316" s="33"/>
      <c r="AM316" s="33"/>
      <c r="AN316" s="33"/>
      <c r="AO316" s="34"/>
      <c r="AP316" s="34"/>
      <c r="AQ316" s="34"/>
      <c r="AR316" s="34"/>
      <c r="AS316" s="34"/>
      <c r="AT316" s="34"/>
      <c r="AU316" s="34"/>
    </row>
    <row r="317" spans="1:47" s="41" customFormat="1" x14ac:dyDescent="0.2">
      <c r="A317" s="35" t="s">
        <v>589</v>
      </c>
      <c r="B317" s="36" t="s">
        <v>43</v>
      </c>
      <c r="C317" s="37" t="s">
        <v>22</v>
      </c>
      <c r="D317" s="38" t="s">
        <v>590</v>
      </c>
      <c r="E317" s="28" t="str">
        <f>VLOOKUP(D317,Sheet2!A$1:B$353,2,FALSE)</f>
        <v>Major Urban</v>
      </c>
      <c r="F317" s="29">
        <v>66872</v>
      </c>
      <c r="G317" s="29">
        <v>31099</v>
      </c>
      <c r="H317" s="29">
        <v>22989</v>
      </c>
      <c r="I317" s="29">
        <v>11540</v>
      </c>
      <c r="J317" s="29">
        <v>5606</v>
      </c>
      <c r="K317" s="29">
        <v>1776</v>
      </c>
      <c r="L317" s="29">
        <v>588</v>
      </c>
      <c r="M317" s="29">
        <v>51</v>
      </c>
      <c r="N317" s="30">
        <v>140521</v>
      </c>
      <c r="O317" s="31">
        <v>128</v>
      </c>
      <c r="P317" s="66">
        <f t="shared" si="40"/>
        <v>0.45551601423487542</v>
      </c>
      <c r="Q317" s="29">
        <v>69</v>
      </c>
      <c r="R317" s="66">
        <f t="shared" si="41"/>
        <v>0.24555160142348753</v>
      </c>
      <c r="S317" s="29">
        <v>54</v>
      </c>
      <c r="T317" s="66">
        <f t="shared" si="42"/>
        <v>0.19217081850533807</v>
      </c>
      <c r="U317" s="29">
        <v>16</v>
      </c>
      <c r="V317" s="66">
        <f t="shared" si="43"/>
        <v>5.6939501779359428E-2</v>
      </c>
      <c r="W317" s="29">
        <v>9</v>
      </c>
      <c r="X317" s="66">
        <f t="shared" si="44"/>
        <v>3.2028469750889681E-2</v>
      </c>
      <c r="Y317" s="29">
        <v>3</v>
      </c>
      <c r="Z317" s="66">
        <f t="shared" si="45"/>
        <v>1.0676156583629894E-2</v>
      </c>
      <c r="AA317" s="29">
        <v>1</v>
      </c>
      <c r="AB317" s="66">
        <f t="shared" si="46"/>
        <v>3.5587188612099642E-3</v>
      </c>
      <c r="AC317" s="29">
        <v>1</v>
      </c>
      <c r="AD317" s="66">
        <f t="shared" si="47"/>
        <v>3.5587188612099642E-3</v>
      </c>
      <c r="AE317" s="30">
        <v>281</v>
      </c>
      <c r="AF317" s="79">
        <f t="shared" si="48"/>
        <v>1.9997011122892664E-3</v>
      </c>
      <c r="AG317" s="32">
        <f t="shared" si="49"/>
        <v>61</v>
      </c>
      <c r="AH317" s="39"/>
      <c r="AI317" s="39"/>
      <c r="AJ317" s="39"/>
      <c r="AK317" s="39"/>
      <c r="AL317" s="39"/>
      <c r="AM317" s="39"/>
      <c r="AN317" s="39"/>
      <c r="AO317" s="40"/>
      <c r="AP317" s="40"/>
      <c r="AQ317" s="40"/>
      <c r="AR317" s="40"/>
      <c r="AS317" s="40"/>
      <c r="AT317" s="40"/>
      <c r="AU317" s="40"/>
    </row>
    <row r="318" spans="1:47" x14ac:dyDescent="0.2">
      <c r="A318" s="25" t="s">
        <v>591</v>
      </c>
      <c r="B318" s="26" t="s">
        <v>54</v>
      </c>
      <c r="C318" s="27" t="s">
        <v>55</v>
      </c>
      <c r="D318" s="28" t="s">
        <v>692</v>
      </c>
      <c r="E318" s="28" t="str">
        <f>VLOOKUP(D318,Sheet2!A$1:B$353,2,FALSE)</f>
        <v>Rural 50</v>
      </c>
      <c r="F318" s="29">
        <v>24470</v>
      </c>
      <c r="G318" s="29">
        <v>39938</v>
      </c>
      <c r="H318" s="29">
        <v>50934</v>
      </c>
      <c r="I318" s="29">
        <v>35220</v>
      </c>
      <c r="J318" s="29">
        <v>26636</v>
      </c>
      <c r="K318" s="29">
        <v>16009</v>
      </c>
      <c r="L318" s="29">
        <v>10282</v>
      </c>
      <c r="M318" s="29">
        <v>1266</v>
      </c>
      <c r="N318" s="30">
        <v>204755</v>
      </c>
      <c r="O318" s="31">
        <v>214</v>
      </c>
      <c r="P318" s="66">
        <f t="shared" si="40"/>
        <v>0.11745334796926454</v>
      </c>
      <c r="Q318" s="29">
        <v>219</v>
      </c>
      <c r="R318" s="66">
        <f t="shared" si="41"/>
        <v>0.12019758507135017</v>
      </c>
      <c r="S318" s="29">
        <v>290</v>
      </c>
      <c r="T318" s="66">
        <f t="shared" si="42"/>
        <v>0.15916575192096596</v>
      </c>
      <c r="U318" s="29">
        <v>247</v>
      </c>
      <c r="V318" s="66">
        <f t="shared" si="43"/>
        <v>0.13556531284302964</v>
      </c>
      <c r="W318" s="29">
        <v>269</v>
      </c>
      <c r="X318" s="66">
        <f t="shared" si="44"/>
        <v>0.14763995609220637</v>
      </c>
      <c r="Y318" s="29">
        <v>175</v>
      </c>
      <c r="Z318" s="66">
        <f t="shared" si="45"/>
        <v>9.604829857299671E-2</v>
      </c>
      <c r="AA318" s="29">
        <v>300</v>
      </c>
      <c r="AB318" s="66">
        <f t="shared" si="46"/>
        <v>0.16465422612513722</v>
      </c>
      <c r="AC318" s="29">
        <v>108</v>
      </c>
      <c r="AD318" s="66">
        <f t="shared" si="47"/>
        <v>5.9275521405049394E-2</v>
      </c>
      <c r="AE318" s="30">
        <v>1822</v>
      </c>
      <c r="AF318" s="79">
        <f t="shared" si="48"/>
        <v>8.8984395985446021E-3</v>
      </c>
      <c r="AG318" s="32">
        <f t="shared" si="49"/>
        <v>16</v>
      </c>
      <c r="AH318" s="33"/>
      <c r="AI318" s="33"/>
      <c r="AJ318" s="33"/>
      <c r="AK318" s="33"/>
      <c r="AL318" s="33"/>
      <c r="AM318" s="33"/>
      <c r="AN318" s="33"/>
      <c r="AO318" s="34"/>
      <c r="AP318" s="34"/>
      <c r="AQ318" s="34"/>
      <c r="AR318" s="34"/>
      <c r="AS318" s="34"/>
      <c r="AT318" s="34"/>
      <c r="AU318" s="34"/>
    </row>
    <row r="319" spans="1:47" x14ac:dyDescent="0.2">
      <c r="A319" s="25" t="s">
        <v>592</v>
      </c>
      <c r="B319" s="26" t="s">
        <v>18</v>
      </c>
      <c r="C319" s="27" t="s">
        <v>19</v>
      </c>
      <c r="D319" s="28" t="s">
        <v>593</v>
      </c>
      <c r="E319" s="28" t="str">
        <f>VLOOKUP(D319,Sheet2!A$1:B$353,2,FALSE)</f>
        <v>Rural 50</v>
      </c>
      <c r="F319" s="29">
        <v>2227</v>
      </c>
      <c r="G319" s="29">
        <v>6376</v>
      </c>
      <c r="H319" s="29">
        <v>11609</v>
      </c>
      <c r="I319" s="29">
        <v>9039</v>
      </c>
      <c r="J319" s="29">
        <v>8236</v>
      </c>
      <c r="K319" s="29">
        <v>6368</v>
      </c>
      <c r="L319" s="29">
        <v>5123</v>
      </c>
      <c r="M319" s="29">
        <v>657</v>
      </c>
      <c r="N319" s="30">
        <v>49635</v>
      </c>
      <c r="O319" s="31">
        <v>71</v>
      </c>
      <c r="P319" s="66">
        <f t="shared" si="40"/>
        <v>0.14257028112449799</v>
      </c>
      <c r="Q319" s="29">
        <v>50</v>
      </c>
      <c r="R319" s="66">
        <f t="shared" si="41"/>
        <v>0.10040160642570281</v>
      </c>
      <c r="S319" s="29">
        <v>106</v>
      </c>
      <c r="T319" s="66">
        <f t="shared" si="42"/>
        <v>0.21285140562248997</v>
      </c>
      <c r="U319" s="29">
        <v>86</v>
      </c>
      <c r="V319" s="66">
        <f t="shared" si="43"/>
        <v>0.17269076305220885</v>
      </c>
      <c r="W319" s="29">
        <v>72</v>
      </c>
      <c r="X319" s="66">
        <f t="shared" si="44"/>
        <v>0.14457831325301204</v>
      </c>
      <c r="Y319" s="29">
        <v>42</v>
      </c>
      <c r="Z319" s="66">
        <f t="shared" si="45"/>
        <v>8.4337349397590355E-2</v>
      </c>
      <c r="AA319" s="29">
        <v>51</v>
      </c>
      <c r="AB319" s="66">
        <f t="shared" si="46"/>
        <v>0.10240963855421686</v>
      </c>
      <c r="AC319" s="29">
        <v>20</v>
      </c>
      <c r="AD319" s="66">
        <f t="shared" si="47"/>
        <v>4.0160642570281124E-2</v>
      </c>
      <c r="AE319" s="30">
        <v>498</v>
      </c>
      <c r="AF319" s="79">
        <f t="shared" si="48"/>
        <v>1.0033242671501965E-2</v>
      </c>
      <c r="AG319" s="32">
        <f t="shared" si="49"/>
        <v>13</v>
      </c>
      <c r="AH319" s="33"/>
      <c r="AI319" s="33"/>
      <c r="AJ319" s="33"/>
      <c r="AK319" s="33"/>
      <c r="AL319" s="33"/>
      <c r="AM319" s="33"/>
      <c r="AN319" s="33"/>
      <c r="AO319" s="34"/>
      <c r="AP319" s="34"/>
      <c r="AQ319" s="34"/>
      <c r="AR319" s="34"/>
      <c r="AS319" s="34"/>
      <c r="AT319" s="34"/>
      <c r="AU319" s="34"/>
    </row>
    <row r="320" spans="1:47" x14ac:dyDescent="0.2">
      <c r="A320" s="25" t="s">
        <v>594</v>
      </c>
      <c r="B320" s="26" t="s">
        <v>54</v>
      </c>
      <c r="C320" s="27" t="s">
        <v>19</v>
      </c>
      <c r="D320" s="28" t="s">
        <v>693</v>
      </c>
      <c r="E320" s="28" t="str">
        <f>VLOOKUP(D320,Sheet2!A$1:B$353,2,FALSE)</f>
        <v>Other Urban</v>
      </c>
      <c r="F320" s="29">
        <v>1783</v>
      </c>
      <c r="G320" s="29">
        <v>3541</v>
      </c>
      <c r="H320" s="29">
        <v>9061</v>
      </c>
      <c r="I320" s="29">
        <v>15741</v>
      </c>
      <c r="J320" s="29">
        <v>12746</v>
      </c>
      <c r="K320" s="29">
        <v>7906</v>
      </c>
      <c r="L320" s="29">
        <v>9189</v>
      </c>
      <c r="M320" s="29">
        <v>1628</v>
      </c>
      <c r="N320" s="30">
        <v>61595</v>
      </c>
      <c r="O320" s="31">
        <v>56</v>
      </c>
      <c r="P320" s="66">
        <f t="shared" si="40"/>
        <v>6.6350710900473939E-2</v>
      </c>
      <c r="Q320" s="29">
        <v>56</v>
      </c>
      <c r="R320" s="66">
        <f t="shared" si="41"/>
        <v>6.6350710900473939E-2</v>
      </c>
      <c r="S320" s="29">
        <v>122</v>
      </c>
      <c r="T320" s="66">
        <f t="shared" si="42"/>
        <v>0.14454976303317535</v>
      </c>
      <c r="U320" s="29">
        <v>192</v>
      </c>
      <c r="V320" s="66">
        <f t="shared" si="43"/>
        <v>0.22748815165876776</v>
      </c>
      <c r="W320" s="29">
        <v>150</v>
      </c>
      <c r="X320" s="66">
        <f t="shared" si="44"/>
        <v>0.17772511848341233</v>
      </c>
      <c r="Y320" s="29">
        <v>86</v>
      </c>
      <c r="Z320" s="66">
        <f t="shared" si="45"/>
        <v>0.1018957345971564</v>
      </c>
      <c r="AA320" s="29">
        <v>118</v>
      </c>
      <c r="AB320" s="66">
        <f t="shared" si="46"/>
        <v>0.13981042654028436</v>
      </c>
      <c r="AC320" s="29">
        <v>64</v>
      </c>
      <c r="AD320" s="66">
        <f t="shared" si="47"/>
        <v>7.582938388625593E-2</v>
      </c>
      <c r="AE320" s="30">
        <v>844</v>
      </c>
      <c r="AF320" s="79">
        <f t="shared" si="48"/>
        <v>1.3702410909976459E-2</v>
      </c>
      <c r="AG320" s="32">
        <f t="shared" si="49"/>
        <v>10</v>
      </c>
      <c r="AH320" s="33"/>
      <c r="AI320" s="33"/>
      <c r="AJ320" s="33"/>
      <c r="AK320" s="33"/>
      <c r="AL320" s="33"/>
      <c r="AM320" s="33"/>
      <c r="AN320" s="33"/>
      <c r="AO320" s="34"/>
      <c r="AP320" s="34"/>
      <c r="AQ320" s="34"/>
      <c r="AR320" s="34"/>
      <c r="AS320" s="34"/>
      <c r="AT320" s="34"/>
      <c r="AU320" s="34"/>
    </row>
    <row r="321" spans="1:47" x14ac:dyDescent="0.2">
      <c r="A321" s="25" t="s">
        <v>595</v>
      </c>
      <c r="B321" s="26" t="s">
        <v>43</v>
      </c>
      <c r="C321" s="27" t="s">
        <v>22</v>
      </c>
      <c r="D321" s="28" t="s">
        <v>596</v>
      </c>
      <c r="E321" s="28" t="str">
        <f>VLOOKUP(D321,Sheet2!A$1:B$353,2,FALSE)</f>
        <v>Large Urban</v>
      </c>
      <c r="F321" s="29">
        <v>58950</v>
      </c>
      <c r="G321" s="29">
        <v>31354</v>
      </c>
      <c r="H321" s="29">
        <v>27182</v>
      </c>
      <c r="I321" s="29">
        <v>13070</v>
      </c>
      <c r="J321" s="29">
        <v>8086</v>
      </c>
      <c r="K321" s="29">
        <v>4230</v>
      </c>
      <c r="L321" s="29">
        <v>3090</v>
      </c>
      <c r="M321" s="29">
        <v>270</v>
      </c>
      <c r="N321" s="30">
        <v>146232</v>
      </c>
      <c r="O321" s="31">
        <v>252</v>
      </c>
      <c r="P321" s="66">
        <f t="shared" si="40"/>
        <v>0.34567901234567899</v>
      </c>
      <c r="Q321" s="29">
        <v>166</v>
      </c>
      <c r="R321" s="66">
        <f t="shared" si="41"/>
        <v>0.22770919067215364</v>
      </c>
      <c r="S321" s="29">
        <v>144</v>
      </c>
      <c r="T321" s="66">
        <f t="shared" si="42"/>
        <v>0.19753086419753085</v>
      </c>
      <c r="U321" s="29">
        <v>64</v>
      </c>
      <c r="V321" s="66">
        <f t="shared" si="43"/>
        <v>8.77914951989026E-2</v>
      </c>
      <c r="W321" s="29">
        <v>44</v>
      </c>
      <c r="X321" s="66">
        <f t="shared" si="44"/>
        <v>6.035665294924554E-2</v>
      </c>
      <c r="Y321" s="29">
        <v>29</v>
      </c>
      <c r="Z321" s="66">
        <f t="shared" si="45"/>
        <v>3.9780521262002745E-2</v>
      </c>
      <c r="AA321" s="29">
        <v>25</v>
      </c>
      <c r="AB321" s="66">
        <f t="shared" si="46"/>
        <v>3.4293552812071332E-2</v>
      </c>
      <c r="AC321" s="29">
        <v>5</v>
      </c>
      <c r="AD321" s="66">
        <f t="shared" si="47"/>
        <v>6.8587105624142658E-3</v>
      </c>
      <c r="AE321" s="30">
        <v>729</v>
      </c>
      <c r="AF321" s="79">
        <f t="shared" si="48"/>
        <v>4.9852289512555392E-3</v>
      </c>
      <c r="AG321" s="32">
        <f t="shared" si="49"/>
        <v>23</v>
      </c>
      <c r="AH321" s="33"/>
      <c r="AI321" s="33"/>
      <c r="AJ321" s="33"/>
      <c r="AK321" s="33"/>
      <c r="AL321" s="33"/>
      <c r="AM321" s="33"/>
      <c r="AN321" s="33"/>
      <c r="AO321" s="34"/>
      <c r="AP321" s="34"/>
      <c r="AQ321" s="34"/>
      <c r="AR321" s="34"/>
      <c r="AS321" s="34"/>
      <c r="AT321" s="34"/>
      <c r="AU321" s="34"/>
    </row>
    <row r="322" spans="1:47" x14ac:dyDescent="0.2">
      <c r="A322" s="25" t="s">
        <v>597</v>
      </c>
      <c r="B322" s="26" t="s">
        <v>18</v>
      </c>
      <c r="C322" s="27" t="s">
        <v>19</v>
      </c>
      <c r="D322" s="28" t="s">
        <v>598</v>
      </c>
      <c r="E322" s="28" t="str">
        <f>VLOOKUP(D322,Sheet2!A$1:B$353,2,FALSE)</f>
        <v>Major Urban</v>
      </c>
      <c r="F322" s="29">
        <v>322</v>
      </c>
      <c r="G322" s="29">
        <v>3250</v>
      </c>
      <c r="H322" s="29">
        <v>10066</v>
      </c>
      <c r="I322" s="29">
        <v>11575</v>
      </c>
      <c r="J322" s="29">
        <v>5909</v>
      </c>
      <c r="K322" s="29">
        <v>4130</v>
      </c>
      <c r="L322" s="29">
        <v>4928</v>
      </c>
      <c r="M322" s="29">
        <v>684</v>
      </c>
      <c r="N322" s="30">
        <v>40864</v>
      </c>
      <c r="O322" s="31">
        <v>24</v>
      </c>
      <c r="P322" s="66">
        <f t="shared" si="40"/>
        <v>8.3916083916083919E-2</v>
      </c>
      <c r="Q322" s="29">
        <v>23</v>
      </c>
      <c r="R322" s="66">
        <f t="shared" si="41"/>
        <v>8.0419580419580416E-2</v>
      </c>
      <c r="S322" s="29">
        <v>90</v>
      </c>
      <c r="T322" s="66">
        <f t="shared" si="42"/>
        <v>0.31468531468531469</v>
      </c>
      <c r="U322" s="29">
        <v>84</v>
      </c>
      <c r="V322" s="66">
        <f t="shared" si="43"/>
        <v>0.2937062937062937</v>
      </c>
      <c r="W322" s="29">
        <v>30</v>
      </c>
      <c r="X322" s="66">
        <f t="shared" si="44"/>
        <v>0.1048951048951049</v>
      </c>
      <c r="Y322" s="29">
        <v>14</v>
      </c>
      <c r="Z322" s="66">
        <f t="shared" si="45"/>
        <v>4.8951048951048952E-2</v>
      </c>
      <c r="AA322" s="29">
        <v>16</v>
      </c>
      <c r="AB322" s="66">
        <f t="shared" si="46"/>
        <v>5.5944055944055944E-2</v>
      </c>
      <c r="AC322" s="29">
        <v>5</v>
      </c>
      <c r="AD322" s="66">
        <f t="shared" si="47"/>
        <v>1.7482517482517484E-2</v>
      </c>
      <c r="AE322" s="30">
        <v>286</v>
      </c>
      <c r="AF322" s="79">
        <f t="shared" si="48"/>
        <v>6.9988253719655445E-3</v>
      </c>
      <c r="AG322" s="32">
        <f t="shared" si="49"/>
        <v>29</v>
      </c>
      <c r="AH322" s="33"/>
      <c r="AI322" s="33"/>
      <c r="AJ322" s="33"/>
      <c r="AK322" s="33"/>
      <c r="AL322" s="33"/>
      <c r="AM322" s="33"/>
      <c r="AN322" s="33"/>
      <c r="AO322" s="34"/>
      <c r="AP322" s="34"/>
      <c r="AQ322" s="34"/>
      <c r="AR322" s="34"/>
      <c r="AS322" s="34"/>
      <c r="AT322" s="34"/>
      <c r="AU322" s="34"/>
    </row>
    <row r="323" spans="1:47" x14ac:dyDescent="0.2">
      <c r="A323" s="25" t="s">
        <v>599</v>
      </c>
      <c r="B323" s="26" t="s">
        <v>54</v>
      </c>
      <c r="C323" s="27" t="s">
        <v>19</v>
      </c>
      <c r="D323" s="28" t="s">
        <v>694</v>
      </c>
      <c r="E323" s="28" t="str">
        <f>VLOOKUP(D323,Sheet2!A$1:B$353,2,FALSE)</f>
        <v>Large Urban</v>
      </c>
      <c r="F323" s="29">
        <v>1787</v>
      </c>
      <c r="G323" s="29">
        <v>3430</v>
      </c>
      <c r="H323" s="29">
        <v>9668</v>
      </c>
      <c r="I323" s="29">
        <v>17740</v>
      </c>
      <c r="J323" s="29">
        <v>14489</v>
      </c>
      <c r="K323" s="29">
        <v>9384</v>
      </c>
      <c r="L323" s="29">
        <v>5902</v>
      </c>
      <c r="M323" s="29">
        <v>461</v>
      </c>
      <c r="N323" s="30">
        <v>62861</v>
      </c>
      <c r="O323" s="31">
        <v>32</v>
      </c>
      <c r="P323" s="66">
        <f t="shared" si="40"/>
        <v>8.2051282051282051E-2</v>
      </c>
      <c r="Q323" s="29">
        <v>54</v>
      </c>
      <c r="R323" s="66">
        <f t="shared" si="41"/>
        <v>0.13846153846153847</v>
      </c>
      <c r="S323" s="29">
        <v>81</v>
      </c>
      <c r="T323" s="66">
        <f t="shared" si="42"/>
        <v>0.2076923076923077</v>
      </c>
      <c r="U323" s="29">
        <v>73</v>
      </c>
      <c r="V323" s="66">
        <f t="shared" si="43"/>
        <v>0.18717948717948718</v>
      </c>
      <c r="W323" s="29">
        <v>58</v>
      </c>
      <c r="X323" s="66">
        <f t="shared" si="44"/>
        <v>0.14871794871794872</v>
      </c>
      <c r="Y323" s="29">
        <v>36</v>
      </c>
      <c r="Z323" s="66">
        <f t="shared" si="45"/>
        <v>9.2307692307692313E-2</v>
      </c>
      <c r="AA323" s="29">
        <v>41</v>
      </c>
      <c r="AB323" s="66">
        <f t="shared" si="46"/>
        <v>0.10512820512820513</v>
      </c>
      <c r="AC323" s="29">
        <v>15</v>
      </c>
      <c r="AD323" s="66">
        <f t="shared" si="47"/>
        <v>3.8461538461538464E-2</v>
      </c>
      <c r="AE323" s="30">
        <v>390</v>
      </c>
      <c r="AF323" s="79">
        <f t="shared" si="48"/>
        <v>6.2041647444361367E-3</v>
      </c>
      <c r="AG323" s="32">
        <f t="shared" si="49"/>
        <v>20</v>
      </c>
      <c r="AH323" s="33"/>
      <c r="AI323" s="33"/>
      <c r="AJ323" s="33"/>
      <c r="AK323" s="33"/>
      <c r="AL323" s="33"/>
      <c r="AM323" s="33"/>
      <c r="AN323" s="33"/>
      <c r="AO323" s="34"/>
      <c r="AP323" s="34"/>
      <c r="AQ323" s="34"/>
      <c r="AR323" s="34"/>
      <c r="AS323" s="34"/>
      <c r="AT323" s="34"/>
      <c r="AU323" s="34"/>
    </row>
    <row r="324" spans="1:47" x14ac:dyDescent="0.2">
      <c r="A324" s="25" t="s">
        <v>600</v>
      </c>
      <c r="B324" s="26" t="s">
        <v>43</v>
      </c>
      <c r="C324" s="27" t="s">
        <v>60</v>
      </c>
      <c r="D324" s="28" t="s">
        <v>601</v>
      </c>
      <c r="E324" s="28" t="str">
        <f>VLOOKUP(D324,Sheet2!A$1:B$353,2,FALSE)</f>
        <v>Major Urban</v>
      </c>
      <c r="F324" s="29">
        <v>55417</v>
      </c>
      <c r="G324" s="29">
        <v>22991</v>
      </c>
      <c r="H324" s="29">
        <v>15751</v>
      </c>
      <c r="I324" s="29">
        <v>6233</v>
      </c>
      <c r="J324" s="29">
        <v>2914</v>
      </c>
      <c r="K324" s="29">
        <v>1644</v>
      </c>
      <c r="L324" s="29">
        <v>888</v>
      </c>
      <c r="M324" s="29">
        <v>120</v>
      </c>
      <c r="N324" s="30">
        <v>105958</v>
      </c>
      <c r="O324" s="31">
        <v>410</v>
      </c>
      <c r="P324" s="66">
        <f t="shared" si="40"/>
        <v>0.58487874465049927</v>
      </c>
      <c r="Q324" s="29">
        <v>130</v>
      </c>
      <c r="R324" s="66">
        <f t="shared" si="41"/>
        <v>0.18544935805991442</v>
      </c>
      <c r="S324" s="29">
        <v>86</v>
      </c>
      <c r="T324" s="66">
        <f t="shared" si="42"/>
        <v>0.12268188302425106</v>
      </c>
      <c r="U324" s="29">
        <v>41</v>
      </c>
      <c r="V324" s="66">
        <f t="shared" si="43"/>
        <v>5.8487874465049931E-2</v>
      </c>
      <c r="W324" s="29">
        <v>13</v>
      </c>
      <c r="X324" s="66">
        <f t="shared" si="44"/>
        <v>1.8544935805991442E-2</v>
      </c>
      <c r="Y324" s="29">
        <v>14</v>
      </c>
      <c r="Z324" s="66">
        <f t="shared" si="45"/>
        <v>1.9971469329529243E-2</v>
      </c>
      <c r="AA324" s="29">
        <v>6</v>
      </c>
      <c r="AB324" s="66">
        <f t="shared" si="46"/>
        <v>8.5592011412268191E-3</v>
      </c>
      <c r="AC324" s="29">
        <v>1</v>
      </c>
      <c r="AD324" s="66">
        <f t="shared" si="47"/>
        <v>1.4265335235378032E-3</v>
      </c>
      <c r="AE324" s="30">
        <v>701</v>
      </c>
      <c r="AF324" s="79">
        <f t="shared" si="48"/>
        <v>6.6158289133430226E-3</v>
      </c>
      <c r="AG324" s="32">
        <f t="shared" si="49"/>
        <v>31</v>
      </c>
      <c r="AH324" s="33"/>
      <c r="AI324" s="33"/>
      <c r="AJ324" s="33"/>
      <c r="AK324" s="33"/>
      <c r="AL324" s="33"/>
      <c r="AM324" s="33"/>
      <c r="AN324" s="33"/>
      <c r="AO324" s="34"/>
      <c r="AP324" s="34"/>
      <c r="AQ324" s="34"/>
      <c r="AR324" s="34"/>
      <c r="AS324" s="34"/>
      <c r="AT324" s="34"/>
      <c r="AU324" s="34"/>
    </row>
    <row r="325" spans="1:47" x14ac:dyDescent="0.2">
      <c r="A325" s="25" t="s">
        <v>602</v>
      </c>
      <c r="B325" s="26" t="s">
        <v>18</v>
      </c>
      <c r="C325" s="27" t="s">
        <v>60</v>
      </c>
      <c r="D325" s="28" t="s">
        <v>603</v>
      </c>
      <c r="E325" s="28" t="str">
        <f>VLOOKUP(D325,Sheet2!A$1:B$353,2,FALSE)</f>
        <v>Other Urban</v>
      </c>
      <c r="F325" s="29">
        <v>8110</v>
      </c>
      <c r="G325" s="29">
        <v>14452</v>
      </c>
      <c r="H325" s="29">
        <v>11082</v>
      </c>
      <c r="I325" s="29">
        <v>5175</v>
      </c>
      <c r="J325" s="29">
        <v>3190</v>
      </c>
      <c r="K325" s="29">
        <v>1327</v>
      </c>
      <c r="L325" s="29">
        <v>387</v>
      </c>
      <c r="M325" s="29">
        <v>11</v>
      </c>
      <c r="N325" s="30">
        <v>43734</v>
      </c>
      <c r="O325" s="31">
        <v>49</v>
      </c>
      <c r="P325" s="66">
        <f t="shared" si="40"/>
        <v>0.20164609053497942</v>
      </c>
      <c r="Q325" s="29">
        <v>85</v>
      </c>
      <c r="R325" s="66">
        <f t="shared" si="41"/>
        <v>0.34979423868312759</v>
      </c>
      <c r="S325" s="29">
        <v>71</v>
      </c>
      <c r="T325" s="66">
        <f t="shared" si="42"/>
        <v>0.29218106995884774</v>
      </c>
      <c r="U325" s="29">
        <v>18</v>
      </c>
      <c r="V325" s="66">
        <f t="shared" si="43"/>
        <v>7.407407407407407E-2</v>
      </c>
      <c r="W325" s="29">
        <v>13</v>
      </c>
      <c r="X325" s="66">
        <f t="shared" si="44"/>
        <v>5.3497942386831275E-2</v>
      </c>
      <c r="Y325" s="29">
        <v>5</v>
      </c>
      <c r="Z325" s="66">
        <f t="shared" si="45"/>
        <v>2.0576131687242798E-2</v>
      </c>
      <c r="AA325" s="29">
        <v>2</v>
      </c>
      <c r="AB325" s="66">
        <f t="shared" si="46"/>
        <v>8.23045267489712E-3</v>
      </c>
      <c r="AC325" s="29">
        <v>0</v>
      </c>
      <c r="AD325" s="66">
        <f t="shared" si="47"/>
        <v>0</v>
      </c>
      <c r="AE325" s="30">
        <v>243</v>
      </c>
      <c r="AF325" s="79">
        <f t="shared" si="48"/>
        <v>5.5563177390588556E-3</v>
      </c>
      <c r="AG325" s="32">
        <f t="shared" si="49"/>
        <v>28</v>
      </c>
      <c r="AH325" s="33"/>
      <c r="AI325" s="33"/>
      <c r="AJ325" s="33"/>
      <c r="AK325" s="33"/>
      <c r="AL325" s="33"/>
      <c r="AM325" s="33"/>
      <c r="AN325" s="33"/>
      <c r="AO325" s="34"/>
      <c r="AP325" s="34"/>
      <c r="AQ325" s="34"/>
      <c r="AR325" s="34"/>
      <c r="AS325" s="34"/>
      <c r="AT325" s="34"/>
      <c r="AU325" s="34"/>
    </row>
    <row r="326" spans="1:47" x14ac:dyDescent="0.2">
      <c r="A326" s="25" t="s">
        <v>604</v>
      </c>
      <c r="B326" s="26" t="s">
        <v>18</v>
      </c>
      <c r="C326" s="27" t="s">
        <v>19</v>
      </c>
      <c r="D326" s="28" t="s">
        <v>605</v>
      </c>
      <c r="E326" s="28" t="str">
        <f>VLOOKUP(D326,Sheet2!A$1:B$353,2,FALSE)</f>
        <v>Large Urban</v>
      </c>
      <c r="F326" s="29">
        <v>7455</v>
      </c>
      <c r="G326" s="29">
        <v>10757</v>
      </c>
      <c r="H326" s="29">
        <v>12684</v>
      </c>
      <c r="I326" s="29">
        <v>8940</v>
      </c>
      <c r="J326" s="29">
        <v>5248</v>
      </c>
      <c r="K326" s="29">
        <v>2249</v>
      </c>
      <c r="L326" s="29">
        <v>882</v>
      </c>
      <c r="M326" s="29">
        <v>25</v>
      </c>
      <c r="N326" s="30">
        <v>48240</v>
      </c>
      <c r="O326" s="31">
        <v>70</v>
      </c>
      <c r="P326" s="66">
        <f t="shared" si="40"/>
        <v>0.13725490196078433</v>
      </c>
      <c r="Q326" s="29">
        <v>113</v>
      </c>
      <c r="R326" s="66">
        <f t="shared" si="41"/>
        <v>0.22156862745098038</v>
      </c>
      <c r="S326" s="29">
        <v>136</v>
      </c>
      <c r="T326" s="66">
        <f t="shared" si="42"/>
        <v>0.26666666666666666</v>
      </c>
      <c r="U326" s="29">
        <v>107</v>
      </c>
      <c r="V326" s="66">
        <f t="shared" si="43"/>
        <v>0.20980392156862746</v>
      </c>
      <c r="W326" s="29">
        <v>47</v>
      </c>
      <c r="X326" s="66">
        <f t="shared" si="44"/>
        <v>9.2156862745098045E-2</v>
      </c>
      <c r="Y326" s="29">
        <v>26</v>
      </c>
      <c r="Z326" s="66">
        <f t="shared" si="45"/>
        <v>5.0980392156862744E-2</v>
      </c>
      <c r="AA326" s="29">
        <v>11</v>
      </c>
      <c r="AB326" s="66">
        <f t="shared" si="46"/>
        <v>2.1568627450980392E-2</v>
      </c>
      <c r="AC326" s="29">
        <v>0</v>
      </c>
      <c r="AD326" s="66">
        <f t="shared" si="47"/>
        <v>0</v>
      </c>
      <c r="AE326" s="30">
        <v>510</v>
      </c>
      <c r="AF326" s="79">
        <f t="shared" si="48"/>
        <v>1.0572139303482588E-2</v>
      </c>
      <c r="AG326" s="32">
        <f t="shared" si="49"/>
        <v>8</v>
      </c>
      <c r="AH326" s="33"/>
      <c r="AI326" s="33"/>
      <c r="AJ326" s="33"/>
      <c r="AK326" s="33"/>
      <c r="AL326" s="33"/>
      <c r="AM326" s="33"/>
      <c r="AN326" s="33"/>
      <c r="AO326" s="34"/>
      <c r="AP326" s="34"/>
      <c r="AQ326" s="34"/>
      <c r="AR326" s="34"/>
      <c r="AS326" s="34"/>
      <c r="AT326" s="34"/>
      <c r="AU326" s="34"/>
    </row>
    <row r="327" spans="1:47" x14ac:dyDescent="0.2">
      <c r="A327" s="25" t="s">
        <v>606</v>
      </c>
      <c r="B327" s="26" t="s">
        <v>18</v>
      </c>
      <c r="C327" s="27" t="s">
        <v>60</v>
      </c>
      <c r="D327" s="28" t="s">
        <v>607</v>
      </c>
      <c r="E327" s="28" t="str">
        <f>VLOOKUP(D327,Sheet2!A$1:B$353,2,FALSE)</f>
        <v>Rural 80</v>
      </c>
      <c r="F327" s="29">
        <v>6095</v>
      </c>
      <c r="G327" s="29">
        <v>10680</v>
      </c>
      <c r="H327" s="29">
        <v>11491</v>
      </c>
      <c r="I327" s="29">
        <v>7619</v>
      </c>
      <c r="J327" s="29">
        <v>6677</v>
      </c>
      <c r="K327" s="29">
        <v>5483</v>
      </c>
      <c r="L327" s="29">
        <v>3839</v>
      </c>
      <c r="M327" s="29">
        <v>214</v>
      </c>
      <c r="N327" s="30">
        <v>52098</v>
      </c>
      <c r="O327" s="31">
        <v>90</v>
      </c>
      <c r="P327" s="66">
        <f t="shared" ref="P327:P331" si="50">O327/AE327</f>
        <v>0.21634615384615385</v>
      </c>
      <c r="Q327" s="29">
        <v>42</v>
      </c>
      <c r="R327" s="66">
        <f t="shared" ref="R327:R331" si="51">Q327/AE327</f>
        <v>0.10096153846153846</v>
      </c>
      <c r="S327" s="29">
        <v>68</v>
      </c>
      <c r="T327" s="66">
        <f t="shared" ref="T327:T331" si="52">S327/AE327</f>
        <v>0.16346153846153846</v>
      </c>
      <c r="U327" s="29">
        <v>71</v>
      </c>
      <c r="V327" s="66">
        <f t="shared" ref="V327:V331" si="53">U327/AE327</f>
        <v>0.17067307692307693</v>
      </c>
      <c r="W327" s="29">
        <v>47</v>
      </c>
      <c r="X327" s="66">
        <f t="shared" ref="X327:X331" si="54">W327/AE327</f>
        <v>0.11298076923076923</v>
      </c>
      <c r="Y327" s="29">
        <v>40</v>
      </c>
      <c r="Z327" s="66">
        <f t="shared" ref="Z327:Z331" si="55">Y327/AE327</f>
        <v>9.6153846153846159E-2</v>
      </c>
      <c r="AA327" s="29">
        <v>47</v>
      </c>
      <c r="AB327" s="66">
        <f t="shared" ref="AB327:AB331" si="56">AA327/AE327</f>
        <v>0.11298076923076923</v>
      </c>
      <c r="AC327" s="29">
        <v>11</v>
      </c>
      <c r="AD327" s="66">
        <f t="shared" ref="AD327:AD331" si="57">AC327/AE327</f>
        <v>2.6442307692307692E-2</v>
      </c>
      <c r="AE327" s="30">
        <v>416</v>
      </c>
      <c r="AF327" s="79">
        <f t="shared" ref="AF327:AF331" si="58">AE327/N327</f>
        <v>7.9849514376751501E-3</v>
      </c>
      <c r="AG327" s="32">
        <f t="shared" ref="AG327:AG331" si="59">1+SUMPRODUCT((E$6:E$331=E327)*(AF$6:AF$331&gt;AF327))</f>
        <v>37</v>
      </c>
      <c r="AH327" s="33"/>
      <c r="AI327" s="33"/>
      <c r="AJ327" s="33"/>
      <c r="AK327" s="33"/>
      <c r="AL327" s="33"/>
      <c r="AM327" s="33"/>
      <c r="AN327" s="33"/>
      <c r="AO327" s="34"/>
      <c r="AP327" s="34"/>
      <c r="AQ327" s="34"/>
      <c r="AR327" s="34"/>
      <c r="AS327" s="34"/>
      <c r="AT327" s="34"/>
      <c r="AU327" s="34"/>
    </row>
    <row r="328" spans="1:47" x14ac:dyDescent="0.2">
      <c r="A328" s="25" t="s">
        <v>608</v>
      </c>
      <c r="B328" s="26" t="s">
        <v>18</v>
      </c>
      <c r="C328" s="27" t="s">
        <v>19</v>
      </c>
      <c r="D328" s="28" t="s">
        <v>609</v>
      </c>
      <c r="E328" s="28" t="str">
        <f>VLOOKUP(D328,Sheet2!A$1:B$353,2,FALSE)</f>
        <v>Significant Rural</v>
      </c>
      <c r="F328" s="29">
        <v>1283</v>
      </c>
      <c r="G328" s="29">
        <v>7486</v>
      </c>
      <c r="H328" s="29">
        <v>17506</v>
      </c>
      <c r="I328" s="29">
        <v>16554</v>
      </c>
      <c r="J328" s="29">
        <v>10768</v>
      </c>
      <c r="K328" s="29">
        <v>8698</v>
      </c>
      <c r="L328" s="29">
        <v>6811</v>
      </c>
      <c r="M328" s="29">
        <v>975</v>
      </c>
      <c r="N328" s="30">
        <v>70081</v>
      </c>
      <c r="O328" s="31">
        <v>5</v>
      </c>
      <c r="P328" s="66">
        <f t="shared" si="50"/>
        <v>2.0920502092050208E-2</v>
      </c>
      <c r="Q328" s="29">
        <v>18</v>
      </c>
      <c r="R328" s="66">
        <f t="shared" si="51"/>
        <v>7.5313807531380755E-2</v>
      </c>
      <c r="S328" s="29">
        <v>29</v>
      </c>
      <c r="T328" s="66">
        <f t="shared" si="52"/>
        <v>0.12133891213389121</v>
      </c>
      <c r="U328" s="29">
        <v>27</v>
      </c>
      <c r="V328" s="66">
        <f t="shared" si="53"/>
        <v>0.11297071129707113</v>
      </c>
      <c r="W328" s="29">
        <v>28</v>
      </c>
      <c r="X328" s="66">
        <f t="shared" si="54"/>
        <v>0.11715481171548117</v>
      </c>
      <c r="Y328" s="29">
        <v>54</v>
      </c>
      <c r="Z328" s="66">
        <f t="shared" si="55"/>
        <v>0.22594142259414227</v>
      </c>
      <c r="AA328" s="29">
        <v>52</v>
      </c>
      <c r="AB328" s="66">
        <f t="shared" si="56"/>
        <v>0.21757322175732219</v>
      </c>
      <c r="AC328" s="29">
        <v>26</v>
      </c>
      <c r="AD328" s="66">
        <f t="shared" si="57"/>
        <v>0.10878661087866109</v>
      </c>
      <c r="AE328" s="30">
        <v>239</v>
      </c>
      <c r="AF328" s="79">
        <f t="shared" si="58"/>
        <v>3.4103394643341277E-3</v>
      </c>
      <c r="AG328" s="32">
        <f t="shared" si="59"/>
        <v>42</v>
      </c>
      <c r="AH328" s="33"/>
      <c r="AI328" s="33"/>
      <c r="AJ328" s="33"/>
      <c r="AK328" s="33"/>
      <c r="AL328" s="33"/>
      <c r="AM328" s="33"/>
      <c r="AN328" s="33"/>
      <c r="AO328" s="34"/>
      <c r="AP328" s="34"/>
      <c r="AQ328" s="34"/>
      <c r="AR328" s="34"/>
      <c r="AS328" s="34"/>
      <c r="AT328" s="34"/>
      <c r="AU328" s="34"/>
    </row>
    <row r="329" spans="1:47" x14ac:dyDescent="0.2">
      <c r="A329" s="25" t="s">
        <v>610</v>
      </c>
      <c r="B329" s="26" t="s">
        <v>18</v>
      </c>
      <c r="C329" s="27" t="s">
        <v>22</v>
      </c>
      <c r="D329" s="28" t="s">
        <v>611</v>
      </c>
      <c r="E329" s="28" t="str">
        <f>VLOOKUP(D329,Sheet2!A$1:B$353,2,FALSE)</f>
        <v>Significant Rural</v>
      </c>
      <c r="F329" s="29">
        <v>11155</v>
      </c>
      <c r="G329" s="29">
        <v>11704</v>
      </c>
      <c r="H329" s="29">
        <v>12046</v>
      </c>
      <c r="I329" s="29">
        <v>7214</v>
      </c>
      <c r="J329" s="29">
        <v>4667</v>
      </c>
      <c r="K329" s="29">
        <v>2258</v>
      </c>
      <c r="L329" s="29">
        <v>996</v>
      </c>
      <c r="M329" s="29">
        <v>74</v>
      </c>
      <c r="N329" s="30">
        <v>50114</v>
      </c>
      <c r="O329" s="31">
        <v>95</v>
      </c>
      <c r="P329" s="66">
        <f t="shared" si="50"/>
        <v>0.24358974358974358</v>
      </c>
      <c r="Q329" s="29">
        <v>88</v>
      </c>
      <c r="R329" s="66">
        <f t="shared" si="51"/>
        <v>0.22564102564102564</v>
      </c>
      <c r="S329" s="29">
        <v>113</v>
      </c>
      <c r="T329" s="66">
        <f t="shared" si="52"/>
        <v>0.28974358974358977</v>
      </c>
      <c r="U329" s="29">
        <v>49</v>
      </c>
      <c r="V329" s="66">
        <f t="shared" si="53"/>
        <v>0.12564102564102564</v>
      </c>
      <c r="W329" s="29">
        <v>18</v>
      </c>
      <c r="X329" s="66">
        <f t="shared" si="54"/>
        <v>4.6153846153846156E-2</v>
      </c>
      <c r="Y329" s="29">
        <v>19</v>
      </c>
      <c r="Z329" s="66">
        <f t="shared" si="55"/>
        <v>4.8717948717948718E-2</v>
      </c>
      <c r="AA329" s="29">
        <v>7</v>
      </c>
      <c r="AB329" s="66">
        <f t="shared" si="56"/>
        <v>1.7948717948717947E-2</v>
      </c>
      <c r="AC329" s="29">
        <v>1</v>
      </c>
      <c r="AD329" s="66">
        <f t="shared" si="57"/>
        <v>2.5641025641025641E-3</v>
      </c>
      <c r="AE329" s="30">
        <v>390</v>
      </c>
      <c r="AF329" s="79">
        <f t="shared" si="58"/>
        <v>7.7822564552819575E-3</v>
      </c>
      <c r="AG329" s="32">
        <f t="shared" si="59"/>
        <v>17</v>
      </c>
      <c r="AH329" s="33"/>
      <c r="AI329" s="33"/>
      <c r="AJ329" s="33"/>
      <c r="AK329" s="33"/>
      <c r="AL329" s="33"/>
      <c r="AM329" s="33"/>
      <c r="AN329" s="33"/>
      <c r="AO329" s="34"/>
      <c r="AP329" s="34"/>
      <c r="AQ329" s="34"/>
      <c r="AR329" s="34"/>
      <c r="AS329" s="34"/>
      <c r="AT329" s="34"/>
      <c r="AU329" s="34"/>
    </row>
    <row r="330" spans="1:47" x14ac:dyDescent="0.2">
      <c r="A330" s="25" t="s">
        <v>612</v>
      </c>
      <c r="B330" s="26" t="s">
        <v>18</v>
      </c>
      <c r="C330" s="27" t="s">
        <v>60</v>
      </c>
      <c r="D330" s="28" t="s">
        <v>613</v>
      </c>
      <c r="E330" s="28" t="str">
        <f>VLOOKUP(D330,Sheet2!A$1:B$353,2,FALSE)</f>
        <v>Significant Rural</v>
      </c>
      <c r="F330" s="29">
        <v>10850</v>
      </c>
      <c r="G330" s="29">
        <v>11070</v>
      </c>
      <c r="H330" s="29">
        <v>10928</v>
      </c>
      <c r="I330" s="29">
        <v>5996</v>
      </c>
      <c r="J330" s="29">
        <v>3210</v>
      </c>
      <c r="K330" s="29">
        <v>1673</v>
      </c>
      <c r="L330" s="29">
        <v>1156</v>
      </c>
      <c r="M330" s="29">
        <v>133</v>
      </c>
      <c r="N330" s="30">
        <v>45016</v>
      </c>
      <c r="O330" s="31">
        <v>146</v>
      </c>
      <c r="P330" s="66">
        <f t="shared" si="50"/>
        <v>0.46202531645569622</v>
      </c>
      <c r="Q330" s="29">
        <v>46</v>
      </c>
      <c r="R330" s="66">
        <f t="shared" si="51"/>
        <v>0.14556962025316456</v>
      </c>
      <c r="S330" s="29">
        <v>52</v>
      </c>
      <c r="T330" s="66">
        <f t="shared" si="52"/>
        <v>0.16455696202531644</v>
      </c>
      <c r="U330" s="29">
        <v>34</v>
      </c>
      <c r="V330" s="66">
        <f t="shared" si="53"/>
        <v>0.10759493670886076</v>
      </c>
      <c r="W330" s="29">
        <v>22</v>
      </c>
      <c r="X330" s="66">
        <f t="shared" si="54"/>
        <v>6.9620253164556958E-2</v>
      </c>
      <c r="Y330" s="29">
        <v>9</v>
      </c>
      <c r="Z330" s="66">
        <f t="shared" si="55"/>
        <v>2.8481012658227847E-2</v>
      </c>
      <c r="AA330" s="29">
        <v>7</v>
      </c>
      <c r="AB330" s="66">
        <f t="shared" si="56"/>
        <v>2.2151898734177215E-2</v>
      </c>
      <c r="AC330" s="29">
        <v>0</v>
      </c>
      <c r="AD330" s="66">
        <f t="shared" si="57"/>
        <v>0</v>
      </c>
      <c r="AE330" s="30">
        <v>316</v>
      </c>
      <c r="AF330" s="79">
        <f t="shared" si="58"/>
        <v>7.0197263195308337E-3</v>
      </c>
      <c r="AG330" s="32">
        <f t="shared" si="59"/>
        <v>20</v>
      </c>
      <c r="AH330" s="33"/>
      <c r="AI330" s="33"/>
      <c r="AJ330" s="33"/>
      <c r="AK330" s="33"/>
      <c r="AL330" s="33"/>
      <c r="AM330" s="33"/>
      <c r="AN330" s="33"/>
      <c r="AO330" s="34"/>
      <c r="AP330" s="34"/>
      <c r="AQ330" s="34"/>
      <c r="AR330" s="34"/>
      <c r="AS330" s="34"/>
      <c r="AT330" s="34"/>
      <c r="AU330" s="34"/>
    </row>
    <row r="331" spans="1:47" x14ac:dyDescent="0.2">
      <c r="A331" s="25" t="s">
        <v>614</v>
      </c>
      <c r="B331" s="26" t="s">
        <v>54</v>
      </c>
      <c r="C331" s="27" t="s">
        <v>44</v>
      </c>
      <c r="D331" s="28" t="s">
        <v>695</v>
      </c>
      <c r="E331" s="28" t="str">
        <f>VLOOKUP(D331,Sheet2!A$1:B$353,2,FALSE)</f>
        <v>Other Urban</v>
      </c>
      <c r="F331" s="29">
        <v>10658</v>
      </c>
      <c r="G331" s="29">
        <v>24682</v>
      </c>
      <c r="H331" s="29">
        <v>25764</v>
      </c>
      <c r="I331" s="29">
        <v>12654</v>
      </c>
      <c r="J331" s="29">
        <v>7219</v>
      </c>
      <c r="K331" s="29">
        <v>3234</v>
      </c>
      <c r="L331" s="29">
        <v>1562</v>
      </c>
      <c r="M331" s="29">
        <v>105</v>
      </c>
      <c r="N331" s="30">
        <v>85878</v>
      </c>
      <c r="O331" s="31">
        <v>53</v>
      </c>
      <c r="P331" s="66">
        <f t="shared" si="50"/>
        <v>7.8286558345642535E-2</v>
      </c>
      <c r="Q331" s="29">
        <v>124</v>
      </c>
      <c r="R331" s="66">
        <f t="shared" si="51"/>
        <v>0.18316100443131461</v>
      </c>
      <c r="S331" s="29">
        <v>188</v>
      </c>
      <c r="T331" s="66">
        <f t="shared" si="52"/>
        <v>0.2776957163958641</v>
      </c>
      <c r="U331" s="29">
        <v>168</v>
      </c>
      <c r="V331" s="66">
        <f t="shared" si="53"/>
        <v>0.2481536189069424</v>
      </c>
      <c r="W331" s="29">
        <v>81</v>
      </c>
      <c r="X331" s="66">
        <f t="shared" si="54"/>
        <v>0.11964549483013294</v>
      </c>
      <c r="Y331" s="29">
        <v>35</v>
      </c>
      <c r="Z331" s="66">
        <f t="shared" si="55"/>
        <v>5.1698670605612999E-2</v>
      </c>
      <c r="AA331" s="29">
        <v>26</v>
      </c>
      <c r="AB331" s="66">
        <f t="shared" si="56"/>
        <v>3.8404726735598228E-2</v>
      </c>
      <c r="AC331" s="29">
        <v>2</v>
      </c>
      <c r="AD331" s="66">
        <f t="shared" si="57"/>
        <v>2.9542097488921715E-3</v>
      </c>
      <c r="AE331" s="30">
        <v>677</v>
      </c>
      <c r="AF331" s="79">
        <f t="shared" si="58"/>
        <v>7.8832762756468472E-3</v>
      </c>
      <c r="AG331" s="32">
        <f t="shared" si="59"/>
        <v>18</v>
      </c>
      <c r="AH331" s="33"/>
      <c r="AI331" s="33"/>
      <c r="AJ331" s="33"/>
      <c r="AK331" s="33"/>
      <c r="AL331" s="33"/>
      <c r="AM331" s="33"/>
      <c r="AN331" s="33"/>
      <c r="AO331" s="34"/>
      <c r="AP331" s="34"/>
      <c r="AQ331" s="34"/>
      <c r="AR331" s="34"/>
      <c r="AS331" s="34"/>
      <c r="AT331" s="34"/>
      <c r="AU331" s="34"/>
    </row>
    <row r="332" spans="1:47" x14ac:dyDescent="0.2">
      <c r="B332" s="25"/>
      <c r="D332" s="2"/>
      <c r="E332" s="2"/>
      <c r="F332" s="29" t="s">
        <v>615</v>
      </c>
      <c r="G332" s="29" t="s">
        <v>616</v>
      </c>
      <c r="H332" s="29" t="s">
        <v>616</v>
      </c>
      <c r="I332" s="29" t="s">
        <v>616</v>
      </c>
      <c r="J332" s="29" t="s">
        <v>616</v>
      </c>
      <c r="K332" s="29" t="s">
        <v>616</v>
      </c>
      <c r="L332" s="29" t="s">
        <v>616</v>
      </c>
      <c r="M332" s="29" t="s">
        <v>616</v>
      </c>
      <c r="N332" s="30" t="s">
        <v>616</v>
      </c>
      <c r="O332" s="31" t="s">
        <v>615</v>
      </c>
      <c r="P332" s="29"/>
      <c r="Q332" s="29" t="s">
        <v>616</v>
      </c>
      <c r="R332" s="29"/>
      <c r="S332" s="29" t="s">
        <v>616</v>
      </c>
      <c r="T332" s="29"/>
      <c r="U332" s="29" t="s">
        <v>616</v>
      </c>
      <c r="V332" s="29"/>
      <c r="W332" s="29" t="s">
        <v>616</v>
      </c>
      <c r="X332" s="29"/>
      <c r="Y332" s="29" t="s">
        <v>616</v>
      </c>
      <c r="Z332" s="29"/>
      <c r="AA332" s="29" t="s">
        <v>616</v>
      </c>
      <c r="AB332" s="29"/>
      <c r="AC332" s="29" t="s">
        <v>616</v>
      </c>
      <c r="AD332" s="29"/>
      <c r="AE332" s="30" t="s">
        <v>616</v>
      </c>
      <c r="AF332" s="80"/>
      <c r="AG332" s="32"/>
      <c r="AH332" s="33"/>
      <c r="AI332" s="33"/>
      <c r="AJ332" s="33"/>
      <c r="AK332" s="33"/>
      <c r="AL332" s="33"/>
      <c r="AM332" s="33"/>
      <c r="AN332" s="33"/>
      <c r="AO332" s="34"/>
      <c r="AP332" s="34"/>
      <c r="AQ332" s="34"/>
      <c r="AR332" s="34"/>
      <c r="AS332" s="34"/>
      <c r="AT332" s="34"/>
      <c r="AU332" s="34"/>
    </row>
    <row r="333" spans="1:47" x14ac:dyDescent="0.2">
      <c r="B333" s="25"/>
      <c r="F333" s="42"/>
      <c r="G333" s="42"/>
      <c r="H333" s="42"/>
      <c r="I333" s="42"/>
      <c r="J333" s="42"/>
      <c r="K333" s="42"/>
      <c r="L333" s="42"/>
      <c r="M333" s="42"/>
      <c r="N333" s="43"/>
      <c r="O333" s="44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3"/>
      <c r="AF333" s="80"/>
      <c r="AG333" s="32"/>
      <c r="AH333" s="33"/>
      <c r="AI333" s="33"/>
      <c r="AJ333" s="33"/>
      <c r="AK333" s="33"/>
      <c r="AL333" s="33"/>
      <c r="AM333" s="33"/>
      <c r="AN333" s="33"/>
      <c r="AO333" s="34"/>
      <c r="AP333" s="34"/>
      <c r="AQ333" s="34"/>
      <c r="AR333" s="34"/>
      <c r="AS333" s="34"/>
      <c r="AT333" s="34"/>
      <c r="AU333" s="34"/>
    </row>
    <row r="334" spans="1:47" x14ac:dyDescent="0.2">
      <c r="B334" s="25"/>
      <c r="F334" s="42"/>
      <c r="G334" s="42"/>
      <c r="H334" s="42"/>
      <c r="I334" s="42"/>
      <c r="J334" s="42"/>
      <c r="K334" s="42"/>
      <c r="L334" s="42"/>
      <c r="M334" s="42"/>
      <c r="N334" s="43"/>
      <c r="O334" s="44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3"/>
      <c r="AF334" s="80"/>
      <c r="AG334" s="32"/>
      <c r="AH334" s="33"/>
      <c r="AI334" s="33"/>
      <c r="AJ334" s="33"/>
      <c r="AK334" s="33"/>
      <c r="AL334" s="33"/>
      <c r="AM334" s="33"/>
      <c r="AN334" s="33"/>
      <c r="AO334" s="34"/>
      <c r="AP334" s="34"/>
      <c r="AQ334" s="34"/>
      <c r="AR334" s="34"/>
      <c r="AS334" s="34"/>
      <c r="AT334" s="34"/>
      <c r="AU334" s="34"/>
    </row>
    <row r="335" spans="1:47" x14ac:dyDescent="0.2">
      <c r="B335" s="25"/>
      <c r="F335" s="42"/>
      <c r="G335" s="42"/>
      <c r="H335" s="42"/>
      <c r="I335" s="42"/>
      <c r="J335" s="42"/>
      <c r="K335" s="42"/>
      <c r="L335" s="42"/>
      <c r="M335" s="42"/>
      <c r="N335" s="43"/>
      <c r="O335" s="44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3"/>
      <c r="AF335" s="80"/>
      <c r="AG335" s="32"/>
      <c r="AH335" s="33"/>
      <c r="AI335" s="33"/>
      <c r="AJ335" s="33"/>
      <c r="AK335" s="33"/>
      <c r="AL335" s="33"/>
      <c r="AM335" s="33"/>
      <c r="AN335" s="33"/>
      <c r="AO335" s="34"/>
      <c r="AP335" s="34"/>
      <c r="AQ335" s="34"/>
      <c r="AR335" s="34"/>
      <c r="AS335" s="34"/>
      <c r="AT335" s="34"/>
      <c r="AU335" s="34"/>
    </row>
    <row r="336" spans="1:47" x14ac:dyDescent="0.2">
      <c r="B336" s="25"/>
      <c r="C336" s="1" t="s">
        <v>10</v>
      </c>
      <c r="D336" s="45" t="s">
        <v>617</v>
      </c>
      <c r="E336" s="70"/>
      <c r="F336" s="46">
        <v>5744294</v>
      </c>
      <c r="G336" s="46">
        <v>4548066</v>
      </c>
      <c r="H336" s="46">
        <v>5046899</v>
      </c>
      <c r="I336" s="46">
        <v>3551900</v>
      </c>
      <c r="J336" s="46">
        <v>2187645</v>
      </c>
      <c r="K336" s="46">
        <v>1155206</v>
      </c>
      <c r="L336" s="46">
        <v>811711</v>
      </c>
      <c r="M336" s="46">
        <v>132675</v>
      </c>
      <c r="N336" s="47">
        <v>23178396</v>
      </c>
      <c r="O336" s="48">
        <v>52310</v>
      </c>
      <c r="P336" s="46"/>
      <c r="Q336" s="46">
        <v>41734</v>
      </c>
      <c r="R336" s="46"/>
      <c r="S336" s="46">
        <v>49713</v>
      </c>
      <c r="T336" s="46"/>
      <c r="U336" s="46">
        <v>40641</v>
      </c>
      <c r="V336" s="46"/>
      <c r="W336" s="46">
        <v>29139</v>
      </c>
      <c r="X336" s="46"/>
      <c r="Y336" s="46">
        <v>17730</v>
      </c>
      <c r="Z336" s="46"/>
      <c r="AA336" s="46">
        <v>17261</v>
      </c>
      <c r="AB336" s="46"/>
      <c r="AC336" s="46">
        <v>6400</v>
      </c>
      <c r="AD336" s="46"/>
      <c r="AE336" s="47">
        <v>254928</v>
      </c>
      <c r="AF336" s="80"/>
      <c r="AG336" s="32"/>
      <c r="AH336" s="33"/>
      <c r="AI336" s="33"/>
      <c r="AJ336" s="33"/>
      <c r="AK336" s="33"/>
      <c r="AL336" s="33"/>
      <c r="AM336" s="33"/>
      <c r="AN336" s="33"/>
      <c r="AO336" s="34"/>
      <c r="AP336" s="34"/>
      <c r="AQ336" s="34"/>
      <c r="AR336" s="34"/>
      <c r="AS336" s="34"/>
      <c r="AT336" s="34"/>
      <c r="AU336" s="34"/>
    </row>
    <row r="337" spans="1:100" x14ac:dyDescent="0.2">
      <c r="F337" s="42"/>
      <c r="G337" s="42"/>
      <c r="H337" s="42"/>
      <c r="I337" s="42"/>
      <c r="J337" s="42"/>
      <c r="K337" s="42"/>
      <c r="L337" s="42"/>
      <c r="M337" s="42"/>
      <c r="N337" s="43"/>
      <c r="O337" s="44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3"/>
      <c r="AF337" s="80"/>
      <c r="AG337" s="32"/>
      <c r="AH337" s="33"/>
      <c r="AI337" s="33"/>
      <c r="AJ337" s="33"/>
      <c r="AK337" s="33"/>
      <c r="AL337" s="33"/>
      <c r="AM337" s="33"/>
      <c r="AN337" s="33"/>
      <c r="AO337" s="34"/>
      <c r="AP337" s="34"/>
      <c r="AQ337" s="34"/>
      <c r="AR337" s="34"/>
      <c r="AS337" s="34"/>
      <c r="AT337" s="34"/>
      <c r="AU337" s="34"/>
    </row>
    <row r="338" spans="1:100" x14ac:dyDescent="0.2">
      <c r="B338" s="25"/>
      <c r="D338" s="49"/>
      <c r="E338" s="71"/>
      <c r="F338" s="42"/>
      <c r="G338" s="42"/>
      <c r="H338" s="42"/>
      <c r="I338" s="42"/>
      <c r="J338" s="42"/>
      <c r="K338" s="42"/>
      <c r="L338" s="42"/>
      <c r="M338" s="42"/>
      <c r="N338" s="43"/>
      <c r="O338" s="44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3"/>
      <c r="AF338" s="80"/>
      <c r="AG338" s="32"/>
      <c r="AH338" s="33"/>
      <c r="AI338" s="33"/>
      <c r="AJ338" s="33"/>
      <c r="AK338" s="33"/>
      <c r="AL338" s="33"/>
      <c r="AM338" s="33"/>
      <c r="AN338" s="33"/>
      <c r="AO338" s="34"/>
      <c r="AP338" s="34"/>
      <c r="AQ338" s="34"/>
      <c r="AR338" s="34"/>
      <c r="AS338" s="34"/>
      <c r="AT338" s="34"/>
      <c r="AU338" s="34"/>
    </row>
    <row r="339" spans="1:100" x14ac:dyDescent="0.2">
      <c r="B339" s="25"/>
      <c r="C339" s="1" t="s">
        <v>107</v>
      </c>
      <c r="D339" s="50" t="s">
        <v>618</v>
      </c>
      <c r="E339" s="72"/>
      <c r="F339" s="46">
        <v>62811</v>
      </c>
      <c r="G339" s="46">
        <v>225008</v>
      </c>
      <c r="H339" s="46">
        <v>345508</v>
      </c>
      <c r="I339" s="46">
        <v>286600</v>
      </c>
      <c r="J339" s="46">
        <v>178999</v>
      </c>
      <c r="K339" s="46">
        <v>103681</v>
      </c>
      <c r="L339" s="46">
        <v>99861</v>
      </c>
      <c r="M339" s="46">
        <v>41177</v>
      </c>
      <c r="N339" s="47">
        <v>1343645</v>
      </c>
      <c r="O339" s="48">
        <v>1384</v>
      </c>
      <c r="P339" s="46"/>
      <c r="Q339" s="46">
        <v>2683</v>
      </c>
      <c r="R339" s="46"/>
      <c r="S339" s="46">
        <v>5265</v>
      </c>
      <c r="T339" s="46"/>
      <c r="U339" s="46">
        <v>6372</v>
      </c>
      <c r="V339" s="46"/>
      <c r="W339" s="46">
        <v>6471</v>
      </c>
      <c r="X339" s="46"/>
      <c r="Y339" s="46">
        <v>4873</v>
      </c>
      <c r="Z339" s="46"/>
      <c r="AA339" s="46">
        <v>6420</v>
      </c>
      <c r="AB339" s="46"/>
      <c r="AC339" s="46">
        <v>3797</v>
      </c>
      <c r="AD339" s="46"/>
      <c r="AE339" s="47">
        <v>37265</v>
      </c>
      <c r="AF339" s="80"/>
      <c r="AG339" s="32"/>
      <c r="AH339" s="33"/>
      <c r="AI339" s="33"/>
      <c r="AJ339" s="33"/>
      <c r="AK339" s="33"/>
      <c r="AL339" s="33"/>
      <c r="AM339" s="33"/>
      <c r="AN339" s="33"/>
      <c r="AO339" s="34"/>
      <c r="AP339" s="34"/>
      <c r="AQ339" s="34"/>
      <c r="AR339" s="34"/>
      <c r="AS339" s="34"/>
      <c r="AT339" s="34"/>
      <c r="AU339" s="34"/>
    </row>
    <row r="340" spans="1:100" x14ac:dyDescent="0.2">
      <c r="B340" s="25"/>
      <c r="C340" s="1" t="s">
        <v>38</v>
      </c>
      <c r="D340" s="50" t="s">
        <v>619</v>
      </c>
      <c r="E340" s="72"/>
      <c r="F340" s="46">
        <v>59688</v>
      </c>
      <c r="G340" s="46">
        <v>237748</v>
      </c>
      <c r="H340" s="46">
        <v>578315</v>
      </c>
      <c r="I340" s="46">
        <v>582616</v>
      </c>
      <c r="J340" s="46">
        <v>335043</v>
      </c>
      <c r="K340" s="46">
        <v>153254</v>
      </c>
      <c r="L340" s="46">
        <v>103856</v>
      </c>
      <c r="M340" s="46">
        <v>17656</v>
      </c>
      <c r="N340" s="47">
        <v>2068176</v>
      </c>
      <c r="O340" s="48">
        <v>698</v>
      </c>
      <c r="P340" s="46"/>
      <c r="Q340" s="46">
        <v>2290</v>
      </c>
      <c r="R340" s="46"/>
      <c r="S340" s="46">
        <v>4642</v>
      </c>
      <c r="T340" s="46"/>
      <c r="U340" s="46">
        <v>3927</v>
      </c>
      <c r="V340" s="46"/>
      <c r="W340" s="46">
        <v>2220</v>
      </c>
      <c r="X340" s="46"/>
      <c r="Y340" s="46">
        <v>1112</v>
      </c>
      <c r="Z340" s="46"/>
      <c r="AA340" s="46">
        <v>779</v>
      </c>
      <c r="AB340" s="46"/>
      <c r="AC340" s="46">
        <v>220</v>
      </c>
      <c r="AD340" s="46"/>
      <c r="AE340" s="47">
        <v>15888</v>
      </c>
      <c r="AF340" s="80"/>
      <c r="AG340" s="32"/>
      <c r="AH340" s="33"/>
      <c r="AI340" s="33"/>
      <c r="AJ340" s="33"/>
      <c r="AK340" s="33"/>
      <c r="AL340" s="33"/>
      <c r="AM340" s="33"/>
      <c r="AN340" s="33"/>
      <c r="AO340" s="34"/>
      <c r="AP340" s="34"/>
      <c r="AQ340" s="34"/>
      <c r="AR340" s="34"/>
      <c r="AS340" s="34"/>
      <c r="AT340" s="34"/>
      <c r="AU340" s="34"/>
    </row>
    <row r="341" spans="1:100" x14ac:dyDescent="0.2">
      <c r="B341" s="25"/>
      <c r="C341" s="1" t="s">
        <v>43</v>
      </c>
      <c r="D341" s="50" t="s">
        <v>620</v>
      </c>
      <c r="E341" s="72"/>
      <c r="F341" s="46">
        <v>2360211</v>
      </c>
      <c r="G341" s="46">
        <v>1024437</v>
      </c>
      <c r="H341" s="46">
        <v>825420</v>
      </c>
      <c r="I341" s="46">
        <v>415551</v>
      </c>
      <c r="J341" s="46">
        <v>222458</v>
      </c>
      <c r="K341" s="46">
        <v>100301</v>
      </c>
      <c r="L341" s="46">
        <v>59642</v>
      </c>
      <c r="M341" s="46">
        <v>6307</v>
      </c>
      <c r="N341" s="47">
        <v>5014327</v>
      </c>
      <c r="O341" s="48">
        <v>11460</v>
      </c>
      <c r="P341" s="46"/>
      <c r="Q341" s="46">
        <v>5681</v>
      </c>
      <c r="R341" s="46"/>
      <c r="S341" s="46">
        <v>4085</v>
      </c>
      <c r="T341" s="46"/>
      <c r="U341" s="46">
        <v>2378</v>
      </c>
      <c r="V341" s="46"/>
      <c r="W341" s="46">
        <v>1140</v>
      </c>
      <c r="X341" s="46"/>
      <c r="Y341" s="46">
        <v>532</v>
      </c>
      <c r="Z341" s="46"/>
      <c r="AA341" s="46">
        <v>365</v>
      </c>
      <c r="AB341" s="46"/>
      <c r="AC341" s="46">
        <v>60</v>
      </c>
      <c r="AD341" s="46"/>
      <c r="AE341" s="47">
        <v>25701</v>
      </c>
      <c r="AF341" s="80"/>
      <c r="AG341" s="32"/>
      <c r="AH341" s="33"/>
      <c r="AI341" s="33"/>
      <c r="AJ341" s="33"/>
      <c r="AK341" s="33"/>
      <c r="AL341" s="33"/>
      <c r="AM341" s="33"/>
      <c r="AN341" s="33"/>
      <c r="AO341" s="34"/>
      <c r="AP341" s="34"/>
      <c r="AQ341" s="34"/>
      <c r="AR341" s="34"/>
      <c r="AS341" s="34"/>
      <c r="AT341" s="34"/>
      <c r="AU341" s="34"/>
    </row>
    <row r="342" spans="1:100" x14ac:dyDescent="0.2">
      <c r="B342" s="25"/>
      <c r="C342" s="1" t="s">
        <v>54</v>
      </c>
      <c r="D342" s="50" t="s">
        <v>621</v>
      </c>
      <c r="E342" s="72"/>
      <c r="F342" s="46">
        <v>1583201</v>
      </c>
      <c r="G342" s="46">
        <v>1199819</v>
      </c>
      <c r="H342" s="46">
        <v>1116450</v>
      </c>
      <c r="I342" s="46">
        <v>680966</v>
      </c>
      <c r="J342" s="46">
        <v>415426</v>
      </c>
      <c r="K342" s="46">
        <v>211596</v>
      </c>
      <c r="L342" s="46">
        <v>126812</v>
      </c>
      <c r="M342" s="46">
        <v>13708</v>
      </c>
      <c r="N342" s="47">
        <v>5347978</v>
      </c>
      <c r="O342" s="48">
        <v>14704</v>
      </c>
      <c r="P342" s="46"/>
      <c r="Q342" s="46">
        <v>11972</v>
      </c>
      <c r="R342" s="46"/>
      <c r="S342" s="46">
        <v>12112</v>
      </c>
      <c r="T342" s="46"/>
      <c r="U342" s="46">
        <v>9099</v>
      </c>
      <c r="V342" s="46"/>
      <c r="W342" s="46">
        <v>6484</v>
      </c>
      <c r="X342" s="46"/>
      <c r="Y342" s="46">
        <v>3431</v>
      </c>
      <c r="Z342" s="46"/>
      <c r="AA342" s="46">
        <v>2773</v>
      </c>
      <c r="AB342" s="46"/>
      <c r="AC342" s="46">
        <v>661</v>
      </c>
      <c r="AD342" s="46"/>
      <c r="AE342" s="47">
        <v>61236</v>
      </c>
      <c r="AF342" s="80"/>
      <c r="AG342" s="32"/>
      <c r="AH342" s="33"/>
      <c r="AI342" s="33"/>
      <c r="AJ342" s="33"/>
      <c r="AK342" s="33"/>
      <c r="AL342" s="33"/>
      <c r="AM342" s="33"/>
      <c r="AN342" s="33"/>
      <c r="AO342" s="34"/>
      <c r="AP342" s="34"/>
      <c r="AQ342" s="34"/>
      <c r="AR342" s="34"/>
      <c r="AS342" s="34"/>
      <c r="AT342" s="34"/>
      <c r="AU342" s="34"/>
    </row>
    <row r="343" spans="1:100" x14ac:dyDescent="0.2">
      <c r="B343" s="25"/>
      <c r="C343" s="1" t="s">
        <v>18</v>
      </c>
      <c r="D343" s="50" t="s">
        <v>622</v>
      </c>
      <c r="E343" s="72"/>
      <c r="F343" s="46">
        <v>1678383</v>
      </c>
      <c r="G343" s="46">
        <v>1861054</v>
      </c>
      <c r="H343" s="46">
        <v>2181206</v>
      </c>
      <c r="I343" s="46">
        <v>1586167</v>
      </c>
      <c r="J343" s="46">
        <v>1035719</v>
      </c>
      <c r="K343" s="46">
        <v>586374</v>
      </c>
      <c r="L343" s="46">
        <v>421540</v>
      </c>
      <c r="M343" s="46">
        <v>53827</v>
      </c>
      <c r="N343" s="47">
        <v>9404270</v>
      </c>
      <c r="O343" s="48">
        <v>24064</v>
      </c>
      <c r="P343" s="46"/>
      <c r="Q343" s="46">
        <v>19108</v>
      </c>
      <c r="R343" s="46"/>
      <c r="S343" s="46">
        <v>23609</v>
      </c>
      <c r="T343" s="46"/>
      <c r="U343" s="46">
        <v>18865</v>
      </c>
      <c r="V343" s="46"/>
      <c r="W343" s="46">
        <v>12824</v>
      </c>
      <c r="X343" s="46"/>
      <c r="Y343" s="46">
        <v>7782</v>
      </c>
      <c r="Z343" s="46"/>
      <c r="AA343" s="46">
        <v>6924</v>
      </c>
      <c r="AB343" s="46"/>
      <c r="AC343" s="46">
        <v>1662</v>
      </c>
      <c r="AD343" s="46"/>
      <c r="AE343" s="47">
        <v>114838</v>
      </c>
      <c r="AF343" s="80"/>
      <c r="AG343" s="32"/>
      <c r="AH343" s="33"/>
      <c r="AI343" s="33"/>
      <c r="AJ343" s="33"/>
      <c r="AK343" s="33"/>
      <c r="AL343" s="33"/>
      <c r="AM343" s="33"/>
      <c r="AN343" s="33"/>
      <c r="AO343" s="34"/>
      <c r="AP343" s="34"/>
      <c r="AQ343" s="34"/>
      <c r="AR343" s="34"/>
      <c r="AS343" s="34"/>
      <c r="AT343" s="34"/>
      <c r="AU343" s="34"/>
    </row>
    <row r="344" spans="1:100" x14ac:dyDescent="0.2">
      <c r="A344" s="51"/>
      <c r="B344" s="25"/>
      <c r="C344" s="51"/>
      <c r="D344" s="52"/>
      <c r="E344" s="5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80"/>
      <c r="AG344" s="32"/>
      <c r="AH344" s="33"/>
      <c r="AI344" s="33"/>
      <c r="AJ344" s="33"/>
      <c r="AK344" s="33"/>
      <c r="AL344" s="33"/>
      <c r="AM344" s="33"/>
      <c r="AN344" s="33"/>
      <c r="AO344" s="34"/>
      <c r="AP344" s="34"/>
      <c r="AQ344" s="34"/>
      <c r="AR344" s="34"/>
      <c r="AS344" s="34"/>
      <c r="AT344" s="34"/>
      <c r="AU344" s="34"/>
    </row>
    <row r="345" spans="1:100" x14ac:dyDescent="0.2">
      <c r="A345" s="53"/>
      <c r="B345" s="54"/>
      <c r="C345" s="53"/>
      <c r="D345" s="55"/>
      <c r="E345" s="55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  <c r="AA345" s="56"/>
      <c r="AB345" s="56"/>
      <c r="AC345" s="56"/>
      <c r="AD345" s="56"/>
      <c r="AE345" s="56"/>
      <c r="AF345" s="80"/>
      <c r="AG345" s="32"/>
      <c r="AH345" s="33"/>
      <c r="AI345" s="33"/>
      <c r="AJ345" s="33"/>
      <c r="AK345" s="33"/>
      <c r="AL345" s="33"/>
      <c r="AM345" s="33"/>
      <c r="AN345" s="33"/>
      <c r="AO345" s="34"/>
      <c r="AP345" s="34"/>
      <c r="AQ345" s="34"/>
      <c r="AR345" s="34"/>
      <c r="AS345" s="34"/>
      <c r="AT345" s="34"/>
      <c r="AU345" s="34"/>
    </row>
    <row r="346" spans="1:100" x14ac:dyDescent="0.2">
      <c r="B346" s="25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F346" s="80"/>
      <c r="AG346" s="32"/>
      <c r="AH346" s="33"/>
      <c r="AI346" s="33"/>
      <c r="AJ346" s="33"/>
      <c r="AK346" s="33"/>
      <c r="AL346" s="33"/>
      <c r="AM346" s="33"/>
      <c r="AN346" s="33"/>
      <c r="AO346" s="34"/>
      <c r="AP346" s="34"/>
      <c r="AQ346" s="34"/>
      <c r="AR346" s="34"/>
      <c r="AS346" s="34"/>
      <c r="AT346" s="34"/>
      <c r="AU346" s="34"/>
    </row>
    <row r="347" spans="1:100" s="60" customFormat="1" x14ac:dyDescent="0.2">
      <c r="A347" s="57">
        <v>1</v>
      </c>
      <c r="B347" s="58">
        <v>2</v>
      </c>
      <c r="C347" s="57">
        <v>3</v>
      </c>
      <c r="D347" s="58">
        <v>4</v>
      </c>
      <c r="E347" s="58"/>
      <c r="F347" s="57">
        <v>5</v>
      </c>
      <c r="G347" s="58">
        <v>6</v>
      </c>
      <c r="H347" s="57">
        <v>7</v>
      </c>
      <c r="I347" s="58">
        <v>8</v>
      </c>
      <c r="J347" s="57">
        <v>9</v>
      </c>
      <c r="K347" s="58">
        <v>10</v>
      </c>
      <c r="L347" s="57">
        <v>11</v>
      </c>
      <c r="M347" s="58">
        <v>12</v>
      </c>
      <c r="N347" s="57">
        <v>13</v>
      </c>
      <c r="O347" s="58">
        <v>100</v>
      </c>
      <c r="P347" s="58"/>
      <c r="Q347" s="57">
        <v>101</v>
      </c>
      <c r="R347" s="57"/>
      <c r="S347" s="58">
        <v>102</v>
      </c>
      <c r="T347" s="58"/>
      <c r="U347" s="57">
        <v>103</v>
      </c>
      <c r="V347" s="57"/>
      <c r="W347" s="58">
        <v>104</v>
      </c>
      <c r="X347" s="58"/>
      <c r="Y347" s="57">
        <v>105</v>
      </c>
      <c r="Z347" s="57"/>
      <c r="AA347" s="58">
        <v>106</v>
      </c>
      <c r="AB347" s="58"/>
      <c r="AC347" s="57">
        <v>107</v>
      </c>
      <c r="AD347" s="57"/>
      <c r="AE347" s="58">
        <v>108</v>
      </c>
      <c r="AF347" s="81">
        <v>188</v>
      </c>
      <c r="AG347" s="57">
        <v>189</v>
      </c>
      <c r="AH347" s="58">
        <v>190</v>
      </c>
      <c r="AI347" s="57">
        <v>191</v>
      </c>
      <c r="AJ347" s="58">
        <v>192</v>
      </c>
      <c r="AK347" s="57">
        <v>193</v>
      </c>
      <c r="AL347" s="58">
        <v>194</v>
      </c>
      <c r="AM347" s="57">
        <v>195</v>
      </c>
      <c r="AN347" s="58">
        <v>196</v>
      </c>
      <c r="AO347" s="57">
        <v>197</v>
      </c>
      <c r="AP347" s="58">
        <v>198</v>
      </c>
      <c r="AQ347" s="57">
        <v>199</v>
      </c>
      <c r="AR347" s="58">
        <v>200</v>
      </c>
      <c r="AS347" s="57">
        <v>201</v>
      </c>
      <c r="AT347" s="58">
        <v>202</v>
      </c>
      <c r="AU347" s="57">
        <v>203</v>
      </c>
      <c r="AV347" s="59">
        <v>204</v>
      </c>
      <c r="AW347" s="60">
        <v>205</v>
      </c>
      <c r="AX347" s="59">
        <v>206</v>
      </c>
      <c r="AY347" s="60">
        <v>207</v>
      </c>
      <c r="AZ347" s="59">
        <v>208</v>
      </c>
      <c r="BA347" s="60">
        <v>209</v>
      </c>
      <c r="BB347" s="59">
        <v>210</v>
      </c>
      <c r="BC347" s="60">
        <v>211</v>
      </c>
      <c r="BD347" s="59">
        <v>212</v>
      </c>
      <c r="BE347" s="60">
        <v>213</v>
      </c>
      <c r="BF347" s="59">
        <v>214</v>
      </c>
      <c r="BG347" s="60">
        <v>215</v>
      </c>
      <c r="BH347" s="59">
        <v>216</v>
      </c>
      <c r="BI347" s="60">
        <v>217</v>
      </c>
      <c r="BJ347" s="59">
        <v>218</v>
      </c>
      <c r="BK347" s="60">
        <v>219</v>
      </c>
      <c r="BL347" s="59">
        <v>220</v>
      </c>
      <c r="BM347" s="60">
        <v>221</v>
      </c>
      <c r="BN347" s="59">
        <v>222</v>
      </c>
      <c r="BO347" s="60">
        <v>223</v>
      </c>
      <c r="BP347" s="59">
        <v>224</v>
      </c>
      <c r="BQ347" s="60">
        <v>225</v>
      </c>
      <c r="BR347" s="59">
        <v>226</v>
      </c>
      <c r="BS347" s="60">
        <v>227</v>
      </c>
      <c r="BT347" s="59">
        <v>228</v>
      </c>
      <c r="BU347" s="60">
        <v>229</v>
      </c>
      <c r="BV347" s="59">
        <v>230</v>
      </c>
      <c r="BW347" s="60">
        <v>231</v>
      </c>
      <c r="BX347" s="59">
        <v>232</v>
      </c>
      <c r="BY347" s="60">
        <v>233</v>
      </c>
      <c r="BZ347" s="59">
        <v>234</v>
      </c>
      <c r="CA347" s="60">
        <v>235</v>
      </c>
      <c r="CB347" s="59">
        <v>236</v>
      </c>
      <c r="CC347" s="60">
        <v>237</v>
      </c>
      <c r="CD347" s="59">
        <v>238</v>
      </c>
      <c r="CE347" s="60">
        <v>239</v>
      </c>
      <c r="CF347" s="59">
        <v>240</v>
      </c>
      <c r="CG347" s="60">
        <v>241</v>
      </c>
      <c r="CH347" s="59">
        <v>242</v>
      </c>
      <c r="CI347" s="60">
        <v>243</v>
      </c>
      <c r="CJ347" s="59">
        <v>244</v>
      </c>
      <c r="CK347" s="60">
        <v>245</v>
      </c>
      <c r="CL347" s="59">
        <v>246</v>
      </c>
      <c r="CM347" s="60">
        <v>247</v>
      </c>
      <c r="CN347" s="59">
        <v>248</v>
      </c>
      <c r="CO347" s="60">
        <v>249</v>
      </c>
      <c r="CP347" s="59">
        <v>250</v>
      </c>
      <c r="CQ347" s="60">
        <v>251</v>
      </c>
      <c r="CR347" s="59">
        <v>252</v>
      </c>
      <c r="CS347" s="60">
        <v>253</v>
      </c>
      <c r="CT347" s="59">
        <v>254</v>
      </c>
      <c r="CU347" s="60">
        <v>255</v>
      </c>
      <c r="CV347" s="59">
        <v>256</v>
      </c>
    </row>
    <row r="348" spans="1:100" x14ac:dyDescent="0.2"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80"/>
      <c r="AG348" s="32"/>
      <c r="AH348" s="33"/>
      <c r="AI348" s="33"/>
      <c r="AJ348" s="33"/>
      <c r="AK348" s="33"/>
      <c r="AL348" s="33"/>
      <c r="AM348" s="33"/>
      <c r="AN348" s="33"/>
      <c r="AO348" s="34"/>
      <c r="AP348" s="34"/>
      <c r="AQ348" s="34"/>
      <c r="AR348" s="34"/>
      <c r="AS348" s="34"/>
      <c r="AT348" s="34"/>
      <c r="AU348" s="34"/>
    </row>
    <row r="349" spans="1:100" x14ac:dyDescent="0.2">
      <c r="D349" s="17" t="s">
        <v>629</v>
      </c>
      <c r="E349" s="17">
        <f>COUNTIF(E$6:E$331,D349)</f>
        <v>71</v>
      </c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82">
        <f>SUMIF($E$6:$E$331,$D349,O$6:O$331)/SUMIF($E$6:$E$331,$D349,$AE$6:$AE$331)</f>
        <v>0.14750118739775187</v>
      </c>
      <c r="Q349" s="32"/>
      <c r="R349" s="82">
        <f>SUMIF($E$6:$E$331,$D349,Q$6:Q$331)/SUMIF($E$6:$E$331,$D349,$AE$6:$AE$331)</f>
        <v>0.12717029922423348</v>
      </c>
      <c r="S349" s="32"/>
      <c r="T349" s="82">
        <f>SUMIF($E$6:$E$331,$D349,S$6:S$331)/SUMIF($E$6:$E$331,$D349,$AE$6:$AE$331)</f>
        <v>0.18107815715868911</v>
      </c>
      <c r="U349" s="32"/>
      <c r="V349" s="82">
        <f>SUMIF($E$6:$E$331,$D349,U$6:U$331)/SUMIF($E$6:$E$331,$D349,$AE$6:$AE$331)</f>
        <v>0.16909863317325452</v>
      </c>
      <c r="W349" s="32"/>
      <c r="X349" s="82">
        <f>SUMIF($E$6:$E$331,$D349,W$6:W$331)/SUMIF($E$6:$E$331,$D349,$AE$6:$AE$331)</f>
        <v>0.1310227452636023</v>
      </c>
      <c r="Y349" s="32"/>
      <c r="Z349" s="82">
        <f>SUMIF($E$6:$E$331,$D349,Y$6:Y$331)/SUMIF($E$6:$E$331,$D349,$AE$6:$AE$331)</f>
        <v>8.687793551110877E-2</v>
      </c>
      <c r="AA349" s="32"/>
      <c r="AB349" s="82">
        <f>SUMIF($E$6:$E$331,$D349,AA$6:AA$331)/SUMIF($E$6:$E$331,$D349,$AE$6:$AE$331)</f>
        <v>0.10191830703467201</v>
      </c>
      <c r="AC349" s="32"/>
      <c r="AD349" s="82">
        <f>SUMIF($E$6:$E$331,$D349,AC$6:AC$331)/SUMIF($E$6:$E$331,$D349,$AE$6:$AE$331)</f>
        <v>5.5332735236687955E-2</v>
      </c>
      <c r="AE349" s="32"/>
      <c r="AF349" s="79">
        <f>SUMIF(E$6:E$331,D349,AE$6:AE$331)/SUMIF(E$6:E$331,D349,N$6:N$331)</f>
        <v>9.8278339724139664E-3</v>
      </c>
      <c r="AG349" s="32"/>
      <c r="AH349" s="33"/>
      <c r="AI349" s="33"/>
      <c r="AJ349" s="33"/>
      <c r="AK349" s="33"/>
      <c r="AL349" s="33"/>
      <c r="AM349" s="33"/>
      <c r="AN349" s="33"/>
      <c r="AO349" s="34"/>
      <c r="AP349" s="34"/>
      <c r="AQ349" s="34"/>
      <c r="AR349" s="34"/>
      <c r="AS349" s="34"/>
      <c r="AT349" s="34"/>
      <c r="AU349" s="34"/>
    </row>
    <row r="350" spans="1:100" x14ac:dyDescent="0.2">
      <c r="D350" s="17" t="s">
        <v>623</v>
      </c>
      <c r="E350" s="17">
        <f t="shared" ref="E350:E354" si="60">COUNTIF(E$6:E$331,D350)</f>
        <v>39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82">
        <f t="shared" ref="P350" si="61">SUMIF($E$6:$E$331,$D350,O$6:O$331)/SUMIF($E$6:$E$331,$D350,$AE$6:$AE$331)</f>
        <v>0.27798633531045874</v>
      </c>
      <c r="Q350" s="32"/>
      <c r="R350" s="82">
        <f t="shared" ref="R350" si="62">SUMIF($E$6:$E$331,$D350,Q$6:Q$331)/SUMIF($E$6:$E$331,$D350,$AE$6:$AE$331)</f>
        <v>0.1946092048952624</v>
      </c>
      <c r="S350" s="32"/>
      <c r="T350" s="82">
        <f t="shared" ref="T350" si="63">SUMIF($E$6:$E$331,$D350,S$6:S$331)/SUMIF($E$6:$E$331,$D350,$AE$6:$AE$331)</f>
        <v>0.19828815977175462</v>
      </c>
      <c r="U350" s="32"/>
      <c r="V350" s="82">
        <f t="shared" ref="V350" si="64">SUMIF($E$6:$E$331,$D350,U$6:U$331)/SUMIF($E$6:$E$331,$D350,$AE$6:$AE$331)</f>
        <v>0.14081387491553421</v>
      </c>
      <c r="W350" s="32"/>
      <c r="X350" s="82">
        <f t="shared" ref="X350" si="65">SUMIF($E$6:$E$331,$D350,W$6:W$331)/SUMIF($E$6:$E$331,$D350,$AE$6:$AE$331)</f>
        <v>9.0659959456415654E-2</v>
      </c>
      <c r="Y350" s="32"/>
      <c r="Z350" s="82">
        <f t="shared" ref="Z350" si="66">SUMIF($E$6:$E$331,$D350,Y$6:Y$331)/SUMIF($E$6:$E$331,$D350,$AE$6:$AE$331)</f>
        <v>4.9778511900292817E-2</v>
      </c>
      <c r="AA350" s="32"/>
      <c r="AB350" s="82">
        <f t="shared" ref="AB350:AD353" si="67">SUMIF($E$6:$E$331,$D350,AA$6:AA$331)/SUMIF($E$6:$E$331,$D350,$AE$6:$AE$331)</f>
        <v>3.8065920864929798E-2</v>
      </c>
      <c r="AC350" s="32"/>
      <c r="AD350" s="82">
        <f t="shared" si="67"/>
        <v>9.7980328853517536E-3</v>
      </c>
      <c r="AE350" s="32"/>
      <c r="AF350" s="79">
        <f>SUMIF(E$6:E$331,D350,AE$6:AE$331)/SUMIF(E$6:E$331,D350,N$6:N$331)</f>
        <v>8.520569091362137E-3</v>
      </c>
      <c r="AG350" s="32"/>
      <c r="AH350" s="33"/>
      <c r="AI350" s="33"/>
      <c r="AJ350" s="33"/>
      <c r="AK350" s="33"/>
      <c r="AL350" s="33"/>
      <c r="AM350" s="33"/>
      <c r="AN350" s="33"/>
      <c r="AO350" s="34"/>
      <c r="AP350" s="34"/>
      <c r="AQ350" s="34"/>
      <c r="AR350" s="34"/>
      <c r="AS350" s="34"/>
      <c r="AT350" s="34"/>
      <c r="AU350" s="34"/>
    </row>
    <row r="351" spans="1:100" x14ac:dyDescent="0.2">
      <c r="D351" s="17" t="s">
        <v>626</v>
      </c>
      <c r="E351" s="17">
        <f t="shared" si="60"/>
        <v>58</v>
      </c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82">
        <f t="shared" ref="P351" si="68">SUMIF($E$6:$E$331,$D351,O$6:O$331)/SUMIF($E$6:$E$331,$D351,$AE$6:$AE$331)</f>
        <v>0.22954354858032827</v>
      </c>
      <c r="Q351" s="32"/>
      <c r="R351" s="82">
        <f t="shared" ref="R351" si="69">SUMIF($E$6:$E$331,$D351,Q$6:Q$331)/SUMIF($E$6:$E$331,$D351,$AE$6:$AE$331)</f>
        <v>0.21912064214687912</v>
      </c>
      <c r="S351" s="32"/>
      <c r="T351" s="82">
        <f t="shared" ref="T351" si="70">SUMIF($E$6:$E$331,$D351,S$6:S$331)/SUMIF($E$6:$E$331,$D351,$AE$6:$AE$331)</f>
        <v>0.22367317599137415</v>
      </c>
      <c r="U351" s="32"/>
      <c r="V351" s="82">
        <f t="shared" ref="V351" si="71">SUMIF($E$6:$E$331,$D351,U$6:U$331)/SUMIF($E$6:$E$331,$D351,$AE$6:$AE$331)</f>
        <v>0.15670300706840781</v>
      </c>
      <c r="W351" s="32"/>
      <c r="X351" s="82">
        <f t="shared" ref="X351" si="72">SUMIF($E$6:$E$331,$D351,W$6:W$331)/SUMIF($E$6:$E$331,$D351,$AE$6:$AE$331)</f>
        <v>9.1569825486202627E-2</v>
      </c>
      <c r="Y351" s="32"/>
      <c r="Z351" s="82">
        <f t="shared" ref="Z351" si="73">SUMIF($E$6:$E$331,$D351,Y$6:Y$331)/SUMIF($E$6:$E$331,$D351,$AE$6:$AE$331)</f>
        <v>4.2130905315282935E-2</v>
      </c>
      <c r="AA351" s="32"/>
      <c r="AB351" s="82">
        <f t="shared" si="67"/>
        <v>2.9871011541072641E-2</v>
      </c>
      <c r="AC351" s="32"/>
      <c r="AD351" s="82">
        <f t="shared" si="67"/>
        <v>7.387883870452458E-3</v>
      </c>
      <c r="AE351" s="32"/>
      <c r="AF351" s="79">
        <f>SUMIF(E$6:E$331,D351,AE$6:AE$331)/SUMIF(E$6:E$331,D351,N$6:N$331)</f>
        <v>7.1542096299701419E-3</v>
      </c>
      <c r="AG351" s="32"/>
      <c r="AH351" s="33"/>
      <c r="AI351" s="33"/>
      <c r="AJ351" s="33"/>
      <c r="AK351" s="33"/>
      <c r="AL351" s="33"/>
      <c r="AM351" s="33"/>
      <c r="AN351" s="33"/>
      <c r="AO351" s="34"/>
      <c r="AP351" s="34"/>
      <c r="AQ351" s="34"/>
      <c r="AR351" s="34"/>
      <c r="AS351" s="34"/>
      <c r="AT351" s="34"/>
      <c r="AU351" s="34"/>
    </row>
    <row r="352" spans="1:100" x14ac:dyDescent="0.2">
      <c r="D352" s="17" t="s">
        <v>625</v>
      </c>
      <c r="E352" s="17">
        <f t="shared" si="60"/>
        <v>55</v>
      </c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82">
        <f t="shared" ref="P352" si="74">SUMIF($E$6:$E$331,$D352,O$6:O$331)/SUMIF($E$6:$E$331,$D352,$AE$6:$AE$331)</f>
        <v>0.2881804663982882</v>
      </c>
      <c r="Q352" s="32"/>
      <c r="R352" s="82">
        <f t="shared" ref="R352" si="75">SUMIF($E$6:$E$331,$D352,Q$6:Q$331)/SUMIF($E$6:$E$331,$D352,$AE$6:$AE$331)</f>
        <v>0.17332172777717333</v>
      </c>
      <c r="S352" s="32"/>
      <c r="T352" s="82">
        <f t="shared" ref="T352" si="76">SUMIF($E$6:$E$331,$D352,S$6:S$331)/SUMIF($E$6:$E$331,$D352,$AE$6:$AE$331)</f>
        <v>0.19170928081819172</v>
      </c>
      <c r="U352" s="32"/>
      <c r="V352" s="82">
        <f t="shared" ref="V352" si="77">SUMIF($E$6:$E$331,$D352,U$6:U$331)/SUMIF($E$6:$E$331,$D352,$AE$6:$AE$331)</f>
        <v>0.13821492039313821</v>
      </c>
      <c r="W352" s="32"/>
      <c r="X352" s="82">
        <f t="shared" ref="X352" si="78">SUMIF($E$6:$E$331,$D352,W$6:W$331)/SUMIF($E$6:$E$331,$D352,$AE$6:$AE$331)</f>
        <v>9.0595872774090591E-2</v>
      </c>
      <c r="Y352" s="32"/>
      <c r="Z352" s="82">
        <f t="shared" ref="Z352" si="79">SUMIF($E$6:$E$331,$D352,Y$6:Y$331)/SUMIF($E$6:$E$331,$D352,$AE$6:$AE$331)</f>
        <v>5.5670402205055668E-2</v>
      </c>
      <c r="AA352" s="32"/>
      <c r="AB352" s="82">
        <f t="shared" si="67"/>
        <v>5.0194030392050192E-2</v>
      </c>
      <c r="AC352" s="32"/>
      <c r="AD352" s="82">
        <f t="shared" si="67"/>
        <v>1.2113299242012113E-2</v>
      </c>
      <c r="AE352" s="32"/>
      <c r="AF352" s="79">
        <f t="shared" ref="AF352" si="80">SUMIF(E$6:E$331,D352,AE$6:AE$331)/SUMIF(E$6:E$331,D352,N$6:N$331)</f>
        <v>8.8366446581132213E-3</v>
      </c>
      <c r="AG352" s="32"/>
      <c r="AH352" s="33"/>
      <c r="AI352" s="33"/>
      <c r="AJ352" s="33"/>
      <c r="AK352" s="33"/>
      <c r="AL352" s="33"/>
      <c r="AM352" s="33"/>
      <c r="AN352" s="33"/>
      <c r="AO352" s="34"/>
      <c r="AP352" s="34"/>
      <c r="AQ352" s="34"/>
      <c r="AR352" s="34"/>
      <c r="AS352" s="34"/>
      <c r="AT352" s="34"/>
      <c r="AU352" s="34"/>
    </row>
    <row r="353" spans="4:47" x14ac:dyDescent="0.2">
      <c r="D353" s="17" t="s">
        <v>627</v>
      </c>
      <c r="E353" s="17">
        <f t="shared" si="60"/>
        <v>48</v>
      </c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82">
        <f t="shared" ref="P353" si="81">SUMIF($E$6:$E$331,$D353,O$6:O$331)/SUMIF($E$6:$E$331,$D353,$AE$6:$AE$331)</f>
        <v>0.22945126186617273</v>
      </c>
      <c r="Q353" s="32"/>
      <c r="R353" s="82">
        <f t="shared" ref="R353" si="82">SUMIF($E$6:$E$331,$D353,Q$6:Q$331)/SUMIF($E$6:$E$331,$D353,$AE$6:$AE$331)</f>
        <v>0.17689279925908774</v>
      </c>
      <c r="S353" s="32"/>
      <c r="T353" s="82">
        <f t="shared" ref="T353" si="83">SUMIF($E$6:$E$331,$D353,S$6:S$331)/SUMIF($E$6:$E$331,$D353,$AE$6:$AE$331)</f>
        <v>0.19836767770317204</v>
      </c>
      <c r="U353" s="32"/>
      <c r="V353" s="82">
        <f t="shared" ref="V353" si="84">SUMIF($E$6:$E$331,$D353,U$6:U$331)/SUMIF($E$6:$E$331,$D353,$AE$6:$AE$331)</f>
        <v>0.14847186848807595</v>
      </c>
      <c r="W353" s="32"/>
      <c r="X353" s="82">
        <f t="shared" ref="X353" si="85">SUMIF($E$6:$E$331,$D353,W$6:W$331)/SUMIF($E$6:$E$331,$D353,$AE$6:$AE$331)</f>
        <v>0.10624565871729567</v>
      </c>
      <c r="Y353" s="32"/>
      <c r="Z353" s="82">
        <f t="shared" ref="Z353" si="86">SUMIF($E$6:$E$331,$D353,Y$6:Y$331)/SUMIF($E$6:$E$331,$D353,$AE$6:$AE$331)</f>
        <v>6.4916647372076863E-2</v>
      </c>
      <c r="AA353" s="32"/>
      <c r="AB353" s="82">
        <f t="shared" si="67"/>
        <v>5.9938643204445474E-2</v>
      </c>
      <c r="AC353" s="32"/>
      <c r="AD353" s="82">
        <f t="shared" si="67"/>
        <v>1.5715443389673536E-2</v>
      </c>
      <c r="AE353" s="32"/>
      <c r="AF353" s="79">
        <f>SUMIF(E$6:E$331,D353,AE$6:AE$331)/SUMIF(E$6:E$331,D353,N$6:N$331)</f>
        <v>1.0609033829344762E-2</v>
      </c>
      <c r="AG353" s="32"/>
      <c r="AH353" s="33"/>
      <c r="AI353" s="33"/>
      <c r="AJ353" s="33"/>
      <c r="AK353" s="33"/>
      <c r="AL353" s="33"/>
      <c r="AM353" s="33"/>
      <c r="AN353" s="33"/>
      <c r="AO353" s="34"/>
      <c r="AP353" s="34"/>
      <c r="AQ353" s="34"/>
      <c r="AR353" s="34"/>
      <c r="AS353" s="34"/>
      <c r="AT353" s="34"/>
      <c r="AU353" s="34"/>
    </row>
    <row r="354" spans="4:47" x14ac:dyDescent="0.2">
      <c r="D354" s="17" t="s">
        <v>624</v>
      </c>
      <c r="E354" s="17">
        <f t="shared" si="60"/>
        <v>55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82">
        <f>SUMIF($E$6:$E$331,$D354,O$6:O$331)/SUMIF($E$6:$E$331,$D354,$AE$6:$AE$331)</f>
        <v>0.18526512368356601</v>
      </c>
      <c r="Q354" s="32"/>
      <c r="R354" s="82">
        <f>SUMIF($E$6:$E$331,$D354,Q$6:Q$331)/SUMIF($E$6:$E$331,$D354,$AE$6:$AE$331)</f>
        <v>0.16123254959588537</v>
      </c>
      <c r="S354" s="32"/>
      <c r="T354" s="82">
        <f>SUMIF($E$6:$E$331,$D354,S$6:S$331)/SUMIF($E$6:$E$331,$D354,$AE$6:$AE$331)</f>
        <v>0.1984600783737448</v>
      </c>
      <c r="U354" s="32"/>
      <c r="V354" s="82">
        <f>SUMIF($E$6:$E$331,$D354,U$6:U$331)/SUMIF($E$6:$E$331,$D354,$AE$6:$AE$331)</f>
        <v>0.17156502571638502</v>
      </c>
      <c r="W354" s="32"/>
      <c r="X354" s="82">
        <f>SUMIF($E$6:$E$331,$D354,W$6:W$331)/SUMIF($E$6:$E$331,$D354,$AE$6:$AE$331)</f>
        <v>0.12752571638501103</v>
      </c>
      <c r="Y354" s="32"/>
      <c r="Z354" s="82">
        <f>SUMIF($E$6:$E$331,$D354,Y$6:Y$331)/SUMIF($E$6:$E$331,$D354,$AE$6:$AE$331)</f>
        <v>7.632255694342395E-2</v>
      </c>
      <c r="AA354" s="32"/>
      <c r="AB354" s="82">
        <f>SUMIF($E$6:$E$331,$D354,AA$6:AA$331)/SUMIF($E$6:$E$331,$D354,$AE$6:$AE$331)</f>
        <v>6.6112539799167286E-2</v>
      </c>
      <c r="AC354" s="32"/>
      <c r="AD354" s="82">
        <f>SUMIF($E$6:$E$331,$D354,AC$6:AC$331)/SUMIF($E$6:$E$331,$D354,$AE$6:$AE$331)</f>
        <v>1.3516409502816556E-2</v>
      </c>
      <c r="AE354" s="32"/>
      <c r="AF354" s="79">
        <f>SUMIF(E$6:E$331,D354,AE$6:AE$331)/SUMIF(E$6:E$331,D354,N$6:N$331)</f>
        <v>2.6530516103984287E-2</v>
      </c>
      <c r="AG354" s="32"/>
      <c r="AH354" s="33"/>
      <c r="AI354" s="33"/>
      <c r="AJ354" s="33"/>
      <c r="AK354" s="33"/>
      <c r="AL354" s="33"/>
      <c r="AM354" s="33"/>
      <c r="AN354" s="33"/>
      <c r="AO354" s="34"/>
      <c r="AP354" s="34"/>
      <c r="AQ354" s="34"/>
      <c r="AR354" s="34"/>
      <c r="AS354" s="34"/>
      <c r="AT354" s="34"/>
      <c r="AU354" s="34"/>
    </row>
    <row r="355" spans="4:47" x14ac:dyDescent="0.2"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80"/>
      <c r="AG355" s="32"/>
      <c r="AH355" s="33"/>
      <c r="AI355" s="33"/>
      <c r="AJ355" s="33"/>
      <c r="AK355" s="33"/>
      <c r="AL355" s="33"/>
      <c r="AM355" s="33"/>
      <c r="AN355" s="33"/>
      <c r="AO355" s="34"/>
      <c r="AP355" s="34"/>
      <c r="AQ355" s="34"/>
      <c r="AR355" s="34"/>
      <c r="AS355" s="34"/>
      <c r="AT355" s="34"/>
      <c r="AU355" s="34"/>
    </row>
    <row r="356" spans="4:47" x14ac:dyDescent="0.2">
      <c r="D356" s="17" t="s">
        <v>698</v>
      </c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82"/>
      <c r="AA356" s="32"/>
      <c r="AB356" s="82"/>
      <c r="AC356" s="32"/>
      <c r="AD356" s="82"/>
      <c r="AE356" s="32"/>
      <c r="AF356" s="79">
        <f>(SUMIF(E$6:E$331,D354,AE$6:AE$331)+SUMIF(E$6:E$331,D353,AE$6:AE$331))/(SUMIF(E$6:E$331,D353,N$6:N$331)+SUMIF(E$6:E$331,D354,N$6:N$331))</f>
        <v>1.7463922958711669E-2</v>
      </c>
      <c r="AG356" s="32"/>
      <c r="AH356" s="33"/>
      <c r="AI356" s="33"/>
      <c r="AJ356" s="33"/>
      <c r="AK356" s="33"/>
      <c r="AL356" s="33"/>
      <c r="AM356" s="33"/>
      <c r="AN356" s="33"/>
      <c r="AO356" s="34"/>
      <c r="AP356" s="34"/>
      <c r="AQ356" s="34"/>
      <c r="AR356" s="34"/>
      <c r="AS356" s="34"/>
      <c r="AT356" s="34"/>
      <c r="AU356" s="34"/>
    </row>
    <row r="357" spans="4:47" x14ac:dyDescent="0.2">
      <c r="D357" s="17" t="s">
        <v>709</v>
      </c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82"/>
      <c r="AA357" s="32"/>
      <c r="AB357" s="82"/>
      <c r="AC357" s="32"/>
      <c r="AD357" s="82"/>
      <c r="AE357" s="32"/>
      <c r="AF357" s="79">
        <f>(SUMIF(E$6:E$331,D349,AE$6:AE$331)+SUMIF(E$6:E$331,D350,AE$6:AE$331)+SUMIF(E$6:E$331,D351,AE$6:AE$331))/(SUMIF(E$6:E$331,D349,N$6:N$331)+SUMIF(E$6:E$331,D350,N$6:N$331)+SUMIF(E$6:E$331,D351,N$6:N$331))</f>
        <v>8.8901674643233862E-3</v>
      </c>
      <c r="AG357" s="32"/>
      <c r="AH357" s="33"/>
      <c r="AI357" s="33"/>
      <c r="AJ357" s="33"/>
      <c r="AK357" s="33"/>
      <c r="AL357" s="33"/>
      <c r="AM357" s="33"/>
      <c r="AN357" s="33"/>
      <c r="AO357" s="34"/>
      <c r="AP357" s="34"/>
      <c r="AQ357" s="34"/>
      <c r="AR357" s="34"/>
      <c r="AS357" s="34"/>
      <c r="AT357" s="34"/>
      <c r="AU357" s="34"/>
    </row>
    <row r="358" spans="4:47" x14ac:dyDescent="0.2"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F358" s="80"/>
      <c r="AG358" s="32"/>
      <c r="AH358" s="33"/>
      <c r="AI358" s="33"/>
      <c r="AJ358" s="33"/>
      <c r="AK358" s="33"/>
      <c r="AL358" s="33"/>
      <c r="AM358" s="33"/>
      <c r="AN358" s="33"/>
      <c r="AO358" s="34"/>
      <c r="AP358" s="34"/>
      <c r="AQ358" s="34"/>
      <c r="AR358" s="34"/>
      <c r="AS358" s="34"/>
      <c r="AT358" s="34"/>
      <c r="AU358" s="34"/>
    </row>
    <row r="359" spans="4:47" x14ac:dyDescent="0.2"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80"/>
      <c r="AG359" s="32"/>
      <c r="AH359" s="33"/>
      <c r="AI359" s="33"/>
      <c r="AJ359" s="33"/>
      <c r="AK359" s="33"/>
      <c r="AL359" s="33"/>
      <c r="AM359" s="33"/>
      <c r="AN359" s="33"/>
      <c r="AO359" s="34"/>
      <c r="AP359" s="34"/>
      <c r="AQ359" s="34"/>
      <c r="AR359" s="34"/>
      <c r="AS359" s="34"/>
      <c r="AT359" s="34"/>
      <c r="AU359" s="34"/>
    </row>
    <row r="360" spans="4:47" x14ac:dyDescent="0.2"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80"/>
      <c r="AG360" s="32"/>
      <c r="AH360" s="33"/>
      <c r="AI360" s="33"/>
      <c r="AJ360" s="33"/>
      <c r="AK360" s="33"/>
      <c r="AL360" s="33"/>
      <c r="AM360" s="33"/>
      <c r="AN360" s="33"/>
      <c r="AO360" s="34"/>
      <c r="AP360" s="34"/>
      <c r="AQ360" s="34"/>
      <c r="AR360" s="34"/>
      <c r="AS360" s="34"/>
      <c r="AT360" s="34"/>
      <c r="AU360" s="34"/>
    </row>
    <row r="361" spans="4:47" x14ac:dyDescent="0.2"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80"/>
      <c r="AG361" s="32"/>
      <c r="AH361" s="33"/>
      <c r="AI361" s="33"/>
      <c r="AJ361" s="33"/>
      <c r="AK361" s="33"/>
      <c r="AL361" s="33"/>
      <c r="AM361" s="33"/>
      <c r="AN361" s="33"/>
      <c r="AO361" s="34"/>
      <c r="AP361" s="34"/>
      <c r="AQ361" s="34"/>
      <c r="AR361" s="34"/>
      <c r="AS361" s="34"/>
      <c r="AT361" s="34"/>
      <c r="AU361" s="34"/>
    </row>
    <row r="362" spans="4:47" x14ac:dyDescent="0.2"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80"/>
      <c r="AG362" s="32"/>
      <c r="AH362" s="33"/>
      <c r="AI362" s="33"/>
      <c r="AJ362" s="33"/>
      <c r="AK362" s="33"/>
      <c r="AL362" s="33"/>
      <c r="AM362" s="33"/>
      <c r="AN362" s="33"/>
      <c r="AO362" s="34"/>
      <c r="AP362" s="34"/>
      <c r="AQ362" s="34"/>
      <c r="AR362" s="34"/>
      <c r="AS362" s="34"/>
      <c r="AT362" s="34"/>
      <c r="AU362" s="34"/>
    </row>
    <row r="363" spans="4:47" x14ac:dyDescent="0.2"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80"/>
      <c r="AG363" s="32"/>
      <c r="AH363" s="33"/>
      <c r="AI363" s="33"/>
      <c r="AJ363" s="33"/>
      <c r="AK363" s="33"/>
      <c r="AL363" s="33"/>
      <c r="AM363" s="33"/>
      <c r="AN363" s="33"/>
      <c r="AO363" s="34"/>
      <c r="AP363" s="34"/>
      <c r="AQ363" s="34"/>
      <c r="AR363" s="34"/>
      <c r="AS363" s="34"/>
      <c r="AT363" s="34"/>
      <c r="AU363" s="34"/>
    </row>
    <row r="364" spans="4:47" x14ac:dyDescent="0.2"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80"/>
      <c r="AG364" s="32"/>
      <c r="AH364" s="33"/>
      <c r="AI364" s="33"/>
      <c r="AJ364" s="33"/>
      <c r="AK364" s="33"/>
      <c r="AL364" s="33"/>
      <c r="AM364" s="33"/>
      <c r="AN364" s="33"/>
      <c r="AO364" s="34"/>
      <c r="AP364" s="34"/>
      <c r="AQ364" s="34"/>
      <c r="AR364" s="34"/>
      <c r="AS364" s="34"/>
      <c r="AT364" s="34"/>
      <c r="AU364" s="34"/>
    </row>
    <row r="365" spans="4:47" x14ac:dyDescent="0.2"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F365" s="80"/>
      <c r="AG365" s="32"/>
      <c r="AH365" s="33"/>
      <c r="AI365" s="33"/>
      <c r="AJ365" s="33"/>
      <c r="AK365" s="33"/>
      <c r="AL365" s="33"/>
      <c r="AM365" s="33"/>
      <c r="AN365" s="33"/>
      <c r="AO365" s="34"/>
      <c r="AP365" s="34"/>
      <c r="AQ365" s="34"/>
      <c r="AR365" s="34"/>
      <c r="AS365" s="34"/>
      <c r="AT365" s="34"/>
      <c r="AU365" s="34"/>
    </row>
    <row r="366" spans="4:47" x14ac:dyDescent="0.2"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80"/>
      <c r="AG366" s="32"/>
      <c r="AH366" s="33"/>
      <c r="AI366" s="33"/>
      <c r="AJ366" s="33"/>
      <c r="AK366" s="33"/>
      <c r="AL366" s="33"/>
      <c r="AM366" s="33"/>
      <c r="AN366" s="33"/>
      <c r="AO366" s="34"/>
      <c r="AP366" s="34"/>
      <c r="AQ366" s="34"/>
      <c r="AR366" s="34"/>
      <c r="AS366" s="34"/>
      <c r="AT366" s="34"/>
      <c r="AU366" s="34"/>
    </row>
    <row r="367" spans="4:47" x14ac:dyDescent="0.2"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80"/>
      <c r="AG367" s="32"/>
      <c r="AH367" s="33"/>
      <c r="AI367" s="33"/>
      <c r="AJ367" s="33"/>
      <c r="AK367" s="33"/>
      <c r="AL367" s="33"/>
      <c r="AM367" s="33"/>
      <c r="AN367" s="33"/>
      <c r="AO367" s="34"/>
      <c r="AP367" s="34"/>
      <c r="AQ367" s="34"/>
      <c r="AR367" s="34"/>
      <c r="AS367" s="34"/>
      <c r="AT367" s="34"/>
      <c r="AU367" s="34"/>
    </row>
    <row r="368" spans="4:47" x14ac:dyDescent="0.2"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F368" s="80"/>
      <c r="AG368" s="32"/>
      <c r="AH368" s="33"/>
      <c r="AI368" s="33"/>
      <c r="AJ368" s="33"/>
      <c r="AK368" s="33"/>
      <c r="AL368" s="33"/>
      <c r="AM368" s="33"/>
      <c r="AN368" s="33"/>
      <c r="AO368" s="34"/>
      <c r="AP368" s="34"/>
      <c r="AQ368" s="34"/>
      <c r="AR368" s="34"/>
      <c r="AS368" s="34"/>
      <c r="AT368" s="34"/>
      <c r="AU368" s="34"/>
    </row>
    <row r="369" spans="6:47" x14ac:dyDescent="0.2"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F369" s="80"/>
      <c r="AG369" s="32"/>
      <c r="AH369" s="33"/>
      <c r="AI369" s="33"/>
      <c r="AJ369" s="33"/>
      <c r="AK369" s="33"/>
      <c r="AL369" s="33"/>
      <c r="AM369" s="33"/>
      <c r="AN369" s="33"/>
      <c r="AO369" s="34"/>
      <c r="AP369" s="34"/>
      <c r="AQ369" s="34"/>
      <c r="AR369" s="34"/>
      <c r="AS369" s="34"/>
      <c r="AT369" s="34"/>
      <c r="AU369" s="34"/>
    </row>
    <row r="370" spans="6:47" x14ac:dyDescent="0.2"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80"/>
      <c r="AG370" s="32"/>
      <c r="AH370" s="33"/>
      <c r="AI370" s="33"/>
      <c r="AJ370" s="33"/>
      <c r="AK370" s="33"/>
      <c r="AL370" s="33"/>
      <c r="AM370" s="33"/>
      <c r="AN370" s="33"/>
      <c r="AO370" s="34"/>
      <c r="AP370" s="34"/>
      <c r="AQ370" s="34"/>
      <c r="AR370" s="34"/>
      <c r="AS370" s="34"/>
      <c r="AT370" s="34"/>
      <c r="AU370" s="34"/>
    </row>
    <row r="371" spans="6:47" x14ac:dyDescent="0.2"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F371" s="80"/>
      <c r="AG371" s="32"/>
      <c r="AH371" s="33"/>
      <c r="AI371" s="33"/>
      <c r="AJ371" s="33"/>
      <c r="AK371" s="33"/>
      <c r="AL371" s="33"/>
      <c r="AM371" s="33"/>
      <c r="AN371" s="33"/>
      <c r="AO371" s="34"/>
      <c r="AP371" s="34"/>
      <c r="AQ371" s="34"/>
      <c r="AR371" s="34"/>
      <c r="AS371" s="34"/>
      <c r="AT371" s="34"/>
      <c r="AU371" s="34"/>
    </row>
    <row r="372" spans="6:47" x14ac:dyDescent="0.2"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F372" s="80"/>
      <c r="AG372" s="32"/>
      <c r="AH372" s="33"/>
      <c r="AI372" s="33"/>
      <c r="AJ372" s="33"/>
      <c r="AK372" s="33"/>
      <c r="AL372" s="33"/>
      <c r="AM372" s="33"/>
      <c r="AN372" s="33"/>
      <c r="AO372" s="34"/>
      <c r="AP372" s="34"/>
      <c r="AQ372" s="34"/>
      <c r="AR372" s="34"/>
      <c r="AS372" s="34"/>
      <c r="AT372" s="34"/>
      <c r="AU372" s="34"/>
    </row>
    <row r="373" spans="6:47" x14ac:dyDescent="0.2"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F373" s="80"/>
      <c r="AG373" s="32"/>
      <c r="AH373" s="33"/>
      <c r="AI373" s="33"/>
      <c r="AJ373" s="33"/>
      <c r="AK373" s="33"/>
      <c r="AL373" s="33"/>
      <c r="AM373" s="33"/>
      <c r="AN373" s="33"/>
      <c r="AO373" s="34"/>
      <c r="AP373" s="34"/>
      <c r="AQ373" s="34"/>
      <c r="AR373" s="34"/>
      <c r="AS373" s="34"/>
      <c r="AT373" s="34"/>
      <c r="AU373" s="34"/>
    </row>
    <row r="374" spans="6:47" x14ac:dyDescent="0.2"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F374" s="80"/>
      <c r="AG374" s="32"/>
      <c r="AH374" s="33"/>
      <c r="AI374" s="33"/>
      <c r="AJ374" s="33"/>
      <c r="AK374" s="33"/>
      <c r="AL374" s="33"/>
      <c r="AM374" s="33"/>
      <c r="AN374" s="33"/>
      <c r="AO374" s="34"/>
      <c r="AP374" s="34"/>
      <c r="AQ374" s="34"/>
      <c r="AR374" s="34"/>
      <c r="AS374" s="34"/>
      <c r="AT374" s="34"/>
      <c r="AU374" s="34"/>
    </row>
    <row r="375" spans="6:47" x14ac:dyDescent="0.2"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F375" s="80"/>
      <c r="AG375" s="32"/>
      <c r="AH375" s="33"/>
      <c r="AI375" s="33"/>
      <c r="AJ375" s="33"/>
      <c r="AK375" s="33"/>
      <c r="AL375" s="33"/>
      <c r="AM375" s="33"/>
      <c r="AN375" s="33"/>
      <c r="AO375" s="34"/>
      <c r="AP375" s="34"/>
      <c r="AQ375" s="34"/>
      <c r="AR375" s="34"/>
      <c r="AS375" s="34"/>
      <c r="AT375" s="34"/>
      <c r="AU375" s="34"/>
    </row>
    <row r="376" spans="6:47" x14ac:dyDescent="0.2"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F376" s="80"/>
      <c r="AG376" s="32"/>
      <c r="AH376" s="33"/>
      <c r="AI376" s="33"/>
      <c r="AJ376" s="33"/>
      <c r="AK376" s="33"/>
      <c r="AL376" s="33"/>
      <c r="AM376" s="33"/>
      <c r="AN376" s="33"/>
      <c r="AO376" s="34"/>
      <c r="AP376" s="34"/>
      <c r="AQ376" s="34"/>
      <c r="AR376" s="34"/>
      <c r="AS376" s="34"/>
      <c r="AT376" s="34"/>
      <c r="AU376" s="34"/>
    </row>
    <row r="377" spans="6:47" x14ac:dyDescent="0.2"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F377" s="80"/>
      <c r="AG377" s="32"/>
      <c r="AH377" s="33"/>
      <c r="AI377" s="33"/>
      <c r="AJ377" s="33"/>
      <c r="AK377" s="33"/>
      <c r="AL377" s="33"/>
      <c r="AM377" s="33"/>
      <c r="AN377" s="33"/>
      <c r="AO377" s="34"/>
      <c r="AP377" s="34"/>
      <c r="AQ377" s="34"/>
      <c r="AR377" s="34"/>
      <c r="AS377" s="34"/>
      <c r="AT377" s="34"/>
      <c r="AU377" s="34"/>
    </row>
    <row r="378" spans="6:47" x14ac:dyDescent="0.2"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F378" s="80"/>
      <c r="AG378" s="32"/>
      <c r="AH378" s="33"/>
      <c r="AI378" s="33"/>
      <c r="AJ378" s="33"/>
      <c r="AK378" s="33"/>
      <c r="AL378" s="33"/>
      <c r="AM378" s="33"/>
      <c r="AN378" s="33"/>
      <c r="AO378" s="34"/>
      <c r="AP378" s="34"/>
      <c r="AQ378" s="34"/>
      <c r="AR378" s="34"/>
      <c r="AS378" s="34"/>
      <c r="AT378" s="34"/>
      <c r="AU378" s="34"/>
    </row>
    <row r="379" spans="6:47" x14ac:dyDescent="0.2"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F379" s="80"/>
      <c r="AG379" s="32"/>
      <c r="AH379" s="33"/>
      <c r="AI379" s="33"/>
      <c r="AJ379" s="33"/>
      <c r="AK379" s="33"/>
      <c r="AL379" s="33"/>
      <c r="AM379" s="33"/>
      <c r="AN379" s="33"/>
      <c r="AO379" s="34"/>
      <c r="AP379" s="34"/>
      <c r="AQ379" s="34"/>
      <c r="AR379" s="34"/>
      <c r="AS379" s="34"/>
      <c r="AT379" s="34"/>
      <c r="AU379" s="34"/>
    </row>
    <row r="380" spans="6:47" x14ac:dyDescent="0.2"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  <c r="AF380" s="80"/>
      <c r="AG380" s="32"/>
      <c r="AH380" s="33"/>
      <c r="AI380" s="33"/>
      <c r="AJ380" s="33"/>
      <c r="AK380" s="33"/>
      <c r="AL380" s="33"/>
      <c r="AM380" s="33"/>
      <c r="AN380" s="33"/>
      <c r="AO380" s="34"/>
      <c r="AP380" s="34"/>
      <c r="AQ380" s="34"/>
      <c r="AR380" s="34"/>
      <c r="AS380" s="34"/>
      <c r="AT380" s="34"/>
      <c r="AU380" s="34"/>
    </row>
    <row r="381" spans="6:47" x14ac:dyDescent="0.2"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  <c r="AA381" s="32"/>
      <c r="AB381" s="32"/>
      <c r="AC381" s="32"/>
      <c r="AD381" s="32"/>
      <c r="AE381" s="32"/>
      <c r="AF381" s="80"/>
      <c r="AG381" s="32"/>
      <c r="AH381" s="33"/>
      <c r="AI381" s="33"/>
      <c r="AJ381" s="33"/>
      <c r="AK381" s="33"/>
      <c r="AL381" s="33"/>
      <c r="AM381" s="33"/>
      <c r="AN381" s="33"/>
      <c r="AO381" s="34"/>
      <c r="AP381" s="34"/>
      <c r="AQ381" s="34"/>
      <c r="AR381" s="34"/>
      <c r="AS381" s="34"/>
      <c r="AT381" s="34"/>
      <c r="AU381" s="34"/>
    </row>
    <row r="382" spans="6:47" x14ac:dyDescent="0.2"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F382" s="80"/>
      <c r="AG382" s="32"/>
      <c r="AH382" s="33"/>
      <c r="AI382" s="33"/>
      <c r="AJ382" s="33"/>
      <c r="AK382" s="33"/>
      <c r="AL382" s="33"/>
      <c r="AM382" s="33"/>
      <c r="AN382" s="33"/>
      <c r="AO382" s="34"/>
      <c r="AP382" s="34"/>
      <c r="AQ382" s="34"/>
      <c r="AR382" s="34"/>
      <c r="AS382" s="34"/>
      <c r="AT382" s="34"/>
      <c r="AU382" s="3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D382"/>
  <sheetViews>
    <sheetView topLeftCell="A124" zoomScale="70" zoomScaleNormal="70" workbookViewId="0">
      <selection activeCell="AM331" sqref="A1:AM331"/>
    </sheetView>
  </sheetViews>
  <sheetFormatPr defaultColWidth="11" defaultRowHeight="12.75" x14ac:dyDescent="0.2"/>
  <cols>
    <col min="1" max="1" width="37.140625" style="1" bestFit="1" customWidth="1"/>
    <col min="2" max="2" width="6.28515625" style="1" bestFit="1" customWidth="1"/>
    <col min="3" max="3" width="7.42578125" style="1" bestFit="1" customWidth="1"/>
    <col min="4" max="4" width="28.140625" style="17" bestFit="1" customWidth="1"/>
    <col min="5" max="5" width="15.28515625" style="17" bestFit="1" customWidth="1"/>
    <col min="6" max="6" width="15.7109375" style="16" bestFit="1" customWidth="1"/>
    <col min="7" max="8" width="11.5703125" style="16" bestFit="1" customWidth="1"/>
    <col min="9" max="10" width="11.140625" style="16" bestFit="1" customWidth="1"/>
    <col min="11" max="11" width="10.7109375" style="16" bestFit="1" customWidth="1"/>
    <col min="12" max="13" width="9.28515625" style="16" bestFit="1" customWidth="1"/>
    <col min="14" max="14" width="12.42578125" style="16" bestFit="1" customWidth="1"/>
    <col min="15" max="15" width="42.85546875" style="16" bestFit="1" customWidth="1"/>
    <col min="16" max="16" width="7.28515625" style="16" bestFit="1" customWidth="1"/>
    <col min="17" max="17" width="7.28515625" style="92" customWidth="1"/>
    <col min="18" max="18" width="8.140625" style="16" bestFit="1" customWidth="1"/>
    <col min="19" max="19" width="7.28515625" style="16" bestFit="1" customWidth="1"/>
    <col min="20" max="20" width="7.28515625" style="92" customWidth="1"/>
    <col min="21" max="21" width="8.5703125" style="16" bestFit="1" customWidth="1"/>
    <col min="22" max="22" width="7.28515625" style="16" bestFit="1" customWidth="1"/>
    <col min="23" max="23" width="7.28515625" style="92" customWidth="1"/>
    <col min="24" max="24" width="8.140625" style="16" bestFit="1" customWidth="1"/>
    <col min="25" max="25" width="7.28515625" style="16" bestFit="1" customWidth="1"/>
    <col min="26" max="26" width="7.28515625" style="92" customWidth="1"/>
    <col min="27" max="27" width="8.140625" style="16" bestFit="1" customWidth="1"/>
    <col min="28" max="28" width="7.28515625" style="16" bestFit="1" customWidth="1"/>
    <col min="29" max="29" width="7.28515625" style="92" customWidth="1"/>
    <col min="30" max="30" width="8.140625" style="16" bestFit="1" customWidth="1"/>
    <col min="31" max="31" width="7.28515625" style="16" bestFit="1" customWidth="1"/>
    <col min="32" max="32" width="7.28515625" style="92" customWidth="1"/>
    <col min="33" max="33" width="7.7109375" style="16" bestFit="1" customWidth="1"/>
    <col min="34" max="34" width="7.28515625" style="16" bestFit="1" customWidth="1"/>
    <col min="35" max="35" width="7.28515625" style="92" customWidth="1"/>
    <col min="36" max="37" width="7.28515625" style="16" bestFit="1" customWidth="1"/>
    <col min="38" max="38" width="9.28515625" style="92" bestFit="1" customWidth="1"/>
    <col min="39" max="39" width="9.7109375" style="16" bestFit="1" customWidth="1"/>
    <col min="40" max="40" width="8.85546875" style="78" bestFit="1" customWidth="1"/>
    <col min="41" max="41" width="4.42578125" style="16" bestFit="1" customWidth="1"/>
    <col min="42" max="42" width="4" style="17" bestFit="1" customWidth="1"/>
    <col min="43" max="43" width="4.42578125" style="17" bestFit="1" customWidth="1"/>
    <col min="44" max="44" width="4" style="17" bestFit="1" customWidth="1"/>
    <col min="45" max="45" width="4.42578125" style="17" bestFit="1" customWidth="1"/>
    <col min="46" max="46" width="4" style="17" bestFit="1" customWidth="1"/>
    <col min="47" max="47" width="4.42578125" style="17" bestFit="1" customWidth="1"/>
    <col min="48" max="48" width="4" style="17" bestFit="1" customWidth="1"/>
    <col min="49" max="49" width="4.42578125" style="1" bestFit="1" customWidth="1"/>
    <col min="50" max="50" width="4" style="1" bestFit="1" customWidth="1"/>
    <col min="51" max="55" width="4.42578125" style="1" bestFit="1" customWidth="1"/>
    <col min="56" max="56" width="5.85546875" style="1" bestFit="1" customWidth="1"/>
    <col min="57" max="57" width="6.7109375" style="1" bestFit="1" customWidth="1"/>
    <col min="58" max="58" width="5.85546875" style="1" bestFit="1" customWidth="1"/>
    <col min="59" max="59" width="6.7109375" style="1" bestFit="1" customWidth="1"/>
    <col min="60" max="60" width="5.85546875" style="1" bestFit="1" customWidth="1"/>
    <col min="61" max="61" width="6.7109375" style="1" bestFit="1" customWidth="1"/>
    <col min="62" max="62" width="5.5703125" style="1" bestFit="1" customWidth="1"/>
    <col min="63" max="63" width="6.7109375" style="1" bestFit="1" customWidth="1"/>
    <col min="64" max="64" width="5.5703125" style="1" bestFit="1" customWidth="1"/>
    <col min="65" max="65" width="6.7109375" style="1" bestFit="1" customWidth="1"/>
    <col min="66" max="66" width="5.5703125" style="1" bestFit="1" customWidth="1"/>
    <col min="67" max="67" width="6.7109375" style="1" bestFit="1" customWidth="1"/>
    <col min="68" max="68" width="5.5703125" style="1" bestFit="1" customWidth="1"/>
    <col min="69" max="69" width="6.7109375" style="1" bestFit="1" customWidth="1"/>
    <col min="70" max="70" width="5.5703125" style="1" bestFit="1" customWidth="1"/>
    <col min="71" max="71" width="6.7109375" style="1" bestFit="1" customWidth="1"/>
    <col min="72" max="72" width="5.85546875" style="1" bestFit="1" customWidth="1"/>
    <col min="73" max="73" width="6.7109375" style="1" bestFit="1" customWidth="1"/>
    <col min="74" max="74" width="5.85546875" style="1" bestFit="1" customWidth="1"/>
    <col min="75" max="75" width="6.7109375" style="1" bestFit="1" customWidth="1"/>
    <col min="76" max="76" width="5.85546875" style="1" bestFit="1" customWidth="1"/>
    <col min="77" max="77" width="6.7109375" style="1" bestFit="1" customWidth="1"/>
    <col min="78" max="78" width="5.85546875" style="1" bestFit="1" customWidth="1"/>
    <col min="79" max="79" width="6.7109375" style="1" bestFit="1" customWidth="1"/>
    <col min="80" max="80" width="5.85546875" style="1" bestFit="1" customWidth="1"/>
    <col min="81" max="81" width="6.7109375" style="1" bestFit="1" customWidth="1"/>
    <col min="82" max="82" width="5.85546875" style="1" bestFit="1" customWidth="1"/>
    <col min="83" max="83" width="6.7109375" style="1" bestFit="1" customWidth="1"/>
    <col min="84" max="84" width="5.85546875" style="1" bestFit="1" customWidth="1"/>
    <col min="85" max="85" width="6.7109375" style="1" bestFit="1" customWidth="1"/>
    <col min="86" max="86" width="5.85546875" style="1" bestFit="1" customWidth="1"/>
    <col min="87" max="87" width="6.7109375" style="1" bestFit="1" customWidth="1"/>
    <col min="88" max="88" width="5.85546875" style="1" bestFit="1" customWidth="1"/>
    <col min="89" max="89" width="6.7109375" style="1" bestFit="1" customWidth="1"/>
    <col min="90" max="90" width="5.85546875" style="1" bestFit="1" customWidth="1"/>
    <col min="91" max="91" width="6.7109375" style="1" bestFit="1" customWidth="1"/>
    <col min="92" max="92" width="5.85546875" style="1" bestFit="1" customWidth="1"/>
    <col min="93" max="93" width="6.7109375" style="1" bestFit="1" customWidth="1"/>
    <col min="94" max="94" width="5.85546875" style="1" bestFit="1" customWidth="1"/>
    <col min="95" max="95" width="6.7109375" style="1" bestFit="1" customWidth="1"/>
    <col min="96" max="96" width="5.85546875" style="1" bestFit="1" customWidth="1"/>
    <col min="97" max="97" width="6.7109375" style="1" bestFit="1" customWidth="1"/>
    <col min="98" max="98" width="5.85546875" style="1" bestFit="1" customWidth="1"/>
    <col min="99" max="99" width="6.7109375" style="1" bestFit="1" customWidth="1"/>
    <col min="100" max="100" width="5.85546875" style="1" bestFit="1" customWidth="1"/>
    <col min="101" max="101" width="6.7109375" style="1" bestFit="1" customWidth="1"/>
    <col min="102" max="102" width="5.85546875" style="1" bestFit="1" customWidth="1"/>
    <col min="103" max="103" width="6.7109375" style="1" bestFit="1" customWidth="1"/>
    <col min="104" max="104" width="5.85546875" style="1" bestFit="1" customWidth="1"/>
    <col min="105" max="105" width="6.7109375" style="1" bestFit="1" customWidth="1"/>
    <col min="106" max="106" width="5.85546875" style="1" bestFit="1" customWidth="1"/>
    <col min="107" max="107" width="6.7109375" style="1" bestFit="1" customWidth="1"/>
    <col min="108" max="108" width="5.85546875" style="1" bestFit="1" customWidth="1"/>
    <col min="109" max="111" width="11" style="1"/>
    <col min="112" max="112" width="33.7109375" style="1" bestFit="1" customWidth="1"/>
    <col min="113" max="188" width="21.28515625" style="1" customWidth="1"/>
    <col min="189" max="189" width="35.85546875" style="1" bestFit="1" customWidth="1"/>
    <col min="190" max="225" width="21.28515625" style="1" customWidth="1"/>
    <col min="226" max="226" width="7.140625" style="1" customWidth="1"/>
    <col min="227" max="283" width="21.28515625" style="1" customWidth="1"/>
    <col min="284" max="284" width="29.5703125" style="1" bestFit="1" customWidth="1"/>
    <col min="285" max="297" width="21.28515625" style="1" customWidth="1"/>
    <col min="298" max="367" width="11" style="1"/>
    <col min="368" max="368" width="33.7109375" style="1" bestFit="1" customWidth="1"/>
    <col min="369" max="444" width="21.28515625" style="1" customWidth="1"/>
    <col min="445" max="445" width="35.85546875" style="1" bestFit="1" customWidth="1"/>
    <col min="446" max="481" width="21.28515625" style="1" customWidth="1"/>
    <col min="482" max="482" width="7.140625" style="1" customWidth="1"/>
    <col min="483" max="539" width="21.28515625" style="1" customWidth="1"/>
    <col min="540" max="540" width="29.5703125" style="1" bestFit="1" customWidth="1"/>
    <col min="541" max="553" width="21.28515625" style="1" customWidth="1"/>
    <col min="554" max="623" width="11" style="1"/>
    <col min="624" max="624" width="33.7109375" style="1" bestFit="1" customWidth="1"/>
    <col min="625" max="700" width="21.28515625" style="1" customWidth="1"/>
    <col min="701" max="701" width="35.85546875" style="1" bestFit="1" customWidth="1"/>
    <col min="702" max="737" width="21.28515625" style="1" customWidth="1"/>
    <col min="738" max="738" width="7.140625" style="1" customWidth="1"/>
    <col min="739" max="795" width="21.28515625" style="1" customWidth="1"/>
    <col min="796" max="796" width="29.5703125" style="1" bestFit="1" customWidth="1"/>
    <col min="797" max="809" width="21.28515625" style="1" customWidth="1"/>
    <col min="810" max="879" width="11" style="1"/>
    <col min="880" max="880" width="33.7109375" style="1" bestFit="1" customWidth="1"/>
    <col min="881" max="956" width="21.28515625" style="1" customWidth="1"/>
    <col min="957" max="957" width="35.85546875" style="1" bestFit="1" customWidth="1"/>
    <col min="958" max="993" width="21.28515625" style="1" customWidth="1"/>
    <col min="994" max="994" width="7.140625" style="1" customWidth="1"/>
    <col min="995" max="1051" width="21.28515625" style="1" customWidth="1"/>
    <col min="1052" max="1052" width="29.5703125" style="1" bestFit="1" customWidth="1"/>
    <col min="1053" max="1065" width="21.28515625" style="1" customWidth="1"/>
    <col min="1066" max="1135" width="11" style="1"/>
    <col min="1136" max="1136" width="33.7109375" style="1" bestFit="1" customWidth="1"/>
    <col min="1137" max="1212" width="21.28515625" style="1" customWidth="1"/>
    <col min="1213" max="1213" width="35.85546875" style="1" bestFit="1" customWidth="1"/>
    <col min="1214" max="1249" width="21.28515625" style="1" customWidth="1"/>
    <col min="1250" max="1250" width="7.140625" style="1" customWidth="1"/>
    <col min="1251" max="1307" width="21.28515625" style="1" customWidth="1"/>
    <col min="1308" max="1308" width="29.5703125" style="1" bestFit="1" customWidth="1"/>
    <col min="1309" max="1321" width="21.28515625" style="1" customWidth="1"/>
    <col min="1322" max="1391" width="11" style="1"/>
    <col min="1392" max="1392" width="33.7109375" style="1" bestFit="1" customWidth="1"/>
    <col min="1393" max="1468" width="21.28515625" style="1" customWidth="1"/>
    <col min="1469" max="1469" width="35.85546875" style="1" bestFit="1" customWidth="1"/>
    <col min="1470" max="1505" width="21.28515625" style="1" customWidth="1"/>
    <col min="1506" max="1506" width="7.140625" style="1" customWidth="1"/>
    <col min="1507" max="1563" width="21.28515625" style="1" customWidth="1"/>
    <col min="1564" max="1564" width="29.5703125" style="1" bestFit="1" customWidth="1"/>
    <col min="1565" max="1577" width="21.28515625" style="1" customWidth="1"/>
    <col min="1578" max="1647" width="11" style="1"/>
    <col min="1648" max="1648" width="33.7109375" style="1" bestFit="1" customWidth="1"/>
    <col min="1649" max="1724" width="21.28515625" style="1" customWidth="1"/>
    <col min="1725" max="1725" width="35.85546875" style="1" bestFit="1" customWidth="1"/>
    <col min="1726" max="1761" width="21.28515625" style="1" customWidth="1"/>
    <col min="1762" max="1762" width="7.140625" style="1" customWidth="1"/>
    <col min="1763" max="1819" width="21.28515625" style="1" customWidth="1"/>
    <col min="1820" max="1820" width="29.5703125" style="1" bestFit="1" customWidth="1"/>
    <col min="1821" max="1833" width="21.28515625" style="1" customWidth="1"/>
    <col min="1834" max="1903" width="11" style="1"/>
    <col min="1904" max="1904" width="33.7109375" style="1" bestFit="1" customWidth="1"/>
    <col min="1905" max="1980" width="21.28515625" style="1" customWidth="1"/>
    <col min="1981" max="1981" width="35.85546875" style="1" bestFit="1" customWidth="1"/>
    <col min="1982" max="2017" width="21.28515625" style="1" customWidth="1"/>
    <col min="2018" max="2018" width="7.140625" style="1" customWidth="1"/>
    <col min="2019" max="2075" width="21.28515625" style="1" customWidth="1"/>
    <col min="2076" max="2076" width="29.5703125" style="1" bestFit="1" customWidth="1"/>
    <col min="2077" max="2089" width="21.28515625" style="1" customWidth="1"/>
    <col min="2090" max="2159" width="11" style="1"/>
    <col min="2160" max="2160" width="33.7109375" style="1" bestFit="1" customWidth="1"/>
    <col min="2161" max="2236" width="21.28515625" style="1" customWidth="1"/>
    <col min="2237" max="2237" width="35.85546875" style="1" bestFit="1" customWidth="1"/>
    <col min="2238" max="2273" width="21.28515625" style="1" customWidth="1"/>
    <col min="2274" max="2274" width="7.140625" style="1" customWidth="1"/>
    <col min="2275" max="2331" width="21.28515625" style="1" customWidth="1"/>
    <col min="2332" max="2332" width="29.5703125" style="1" bestFit="1" customWidth="1"/>
    <col min="2333" max="2345" width="21.28515625" style="1" customWidth="1"/>
    <col min="2346" max="2415" width="11" style="1"/>
    <col min="2416" max="2416" width="33.7109375" style="1" bestFit="1" customWidth="1"/>
    <col min="2417" max="2492" width="21.28515625" style="1" customWidth="1"/>
    <col min="2493" max="2493" width="35.85546875" style="1" bestFit="1" customWidth="1"/>
    <col min="2494" max="2529" width="21.28515625" style="1" customWidth="1"/>
    <col min="2530" max="2530" width="7.140625" style="1" customWidth="1"/>
    <col min="2531" max="2587" width="21.28515625" style="1" customWidth="1"/>
    <col min="2588" max="2588" width="29.5703125" style="1" bestFit="1" customWidth="1"/>
    <col min="2589" max="2601" width="21.28515625" style="1" customWidth="1"/>
    <col min="2602" max="2671" width="11" style="1"/>
    <col min="2672" max="2672" width="33.7109375" style="1" bestFit="1" customWidth="1"/>
    <col min="2673" max="2748" width="21.28515625" style="1" customWidth="1"/>
    <col min="2749" max="2749" width="35.85546875" style="1" bestFit="1" customWidth="1"/>
    <col min="2750" max="2785" width="21.28515625" style="1" customWidth="1"/>
    <col min="2786" max="2786" width="7.140625" style="1" customWidth="1"/>
    <col min="2787" max="2843" width="21.28515625" style="1" customWidth="1"/>
    <col min="2844" max="2844" width="29.5703125" style="1" bestFit="1" customWidth="1"/>
    <col min="2845" max="2857" width="21.28515625" style="1" customWidth="1"/>
    <col min="2858" max="2927" width="11" style="1"/>
    <col min="2928" max="2928" width="33.7109375" style="1" bestFit="1" customWidth="1"/>
    <col min="2929" max="3004" width="21.28515625" style="1" customWidth="1"/>
    <col min="3005" max="3005" width="35.85546875" style="1" bestFit="1" customWidth="1"/>
    <col min="3006" max="3041" width="21.28515625" style="1" customWidth="1"/>
    <col min="3042" max="3042" width="7.140625" style="1" customWidth="1"/>
    <col min="3043" max="3099" width="21.28515625" style="1" customWidth="1"/>
    <col min="3100" max="3100" width="29.5703125" style="1" bestFit="1" customWidth="1"/>
    <col min="3101" max="3113" width="21.28515625" style="1" customWidth="1"/>
    <col min="3114" max="3183" width="11" style="1"/>
    <col min="3184" max="3184" width="33.7109375" style="1" bestFit="1" customWidth="1"/>
    <col min="3185" max="3260" width="21.28515625" style="1" customWidth="1"/>
    <col min="3261" max="3261" width="35.85546875" style="1" bestFit="1" customWidth="1"/>
    <col min="3262" max="3297" width="21.28515625" style="1" customWidth="1"/>
    <col min="3298" max="3298" width="7.140625" style="1" customWidth="1"/>
    <col min="3299" max="3355" width="21.28515625" style="1" customWidth="1"/>
    <col min="3356" max="3356" width="29.5703125" style="1" bestFit="1" customWidth="1"/>
    <col min="3357" max="3369" width="21.28515625" style="1" customWidth="1"/>
    <col min="3370" max="3439" width="11" style="1"/>
    <col min="3440" max="3440" width="33.7109375" style="1" bestFit="1" customWidth="1"/>
    <col min="3441" max="3516" width="21.28515625" style="1" customWidth="1"/>
    <col min="3517" max="3517" width="35.85546875" style="1" bestFit="1" customWidth="1"/>
    <col min="3518" max="3553" width="21.28515625" style="1" customWidth="1"/>
    <col min="3554" max="3554" width="7.140625" style="1" customWidth="1"/>
    <col min="3555" max="3611" width="21.28515625" style="1" customWidth="1"/>
    <col min="3612" max="3612" width="29.5703125" style="1" bestFit="1" customWidth="1"/>
    <col min="3613" max="3625" width="21.28515625" style="1" customWidth="1"/>
    <col min="3626" max="3695" width="11" style="1"/>
    <col min="3696" max="3696" width="33.7109375" style="1" bestFit="1" customWidth="1"/>
    <col min="3697" max="3772" width="21.28515625" style="1" customWidth="1"/>
    <col min="3773" max="3773" width="35.85546875" style="1" bestFit="1" customWidth="1"/>
    <col min="3774" max="3809" width="21.28515625" style="1" customWidth="1"/>
    <col min="3810" max="3810" width="7.140625" style="1" customWidth="1"/>
    <col min="3811" max="3867" width="21.28515625" style="1" customWidth="1"/>
    <col min="3868" max="3868" width="29.5703125" style="1" bestFit="1" customWidth="1"/>
    <col min="3869" max="3881" width="21.28515625" style="1" customWidth="1"/>
    <col min="3882" max="3951" width="11" style="1"/>
    <col min="3952" max="3952" width="33.7109375" style="1" bestFit="1" customWidth="1"/>
    <col min="3953" max="4028" width="21.28515625" style="1" customWidth="1"/>
    <col min="4029" max="4029" width="35.85546875" style="1" bestFit="1" customWidth="1"/>
    <col min="4030" max="4065" width="21.28515625" style="1" customWidth="1"/>
    <col min="4066" max="4066" width="7.140625" style="1" customWidth="1"/>
    <col min="4067" max="4123" width="21.28515625" style="1" customWidth="1"/>
    <col min="4124" max="4124" width="29.5703125" style="1" bestFit="1" customWidth="1"/>
    <col min="4125" max="4137" width="21.28515625" style="1" customWidth="1"/>
    <col min="4138" max="4207" width="11" style="1"/>
    <col min="4208" max="4208" width="33.7109375" style="1" bestFit="1" customWidth="1"/>
    <col min="4209" max="4284" width="21.28515625" style="1" customWidth="1"/>
    <col min="4285" max="4285" width="35.85546875" style="1" bestFit="1" customWidth="1"/>
    <col min="4286" max="4321" width="21.28515625" style="1" customWidth="1"/>
    <col min="4322" max="4322" width="7.140625" style="1" customWidth="1"/>
    <col min="4323" max="4379" width="21.28515625" style="1" customWidth="1"/>
    <col min="4380" max="4380" width="29.5703125" style="1" bestFit="1" customWidth="1"/>
    <col min="4381" max="4393" width="21.28515625" style="1" customWidth="1"/>
    <col min="4394" max="4463" width="11" style="1"/>
    <col min="4464" max="4464" width="33.7109375" style="1" bestFit="1" customWidth="1"/>
    <col min="4465" max="4540" width="21.28515625" style="1" customWidth="1"/>
    <col min="4541" max="4541" width="35.85546875" style="1" bestFit="1" customWidth="1"/>
    <col min="4542" max="4577" width="21.28515625" style="1" customWidth="1"/>
    <col min="4578" max="4578" width="7.140625" style="1" customWidth="1"/>
    <col min="4579" max="4635" width="21.28515625" style="1" customWidth="1"/>
    <col min="4636" max="4636" width="29.5703125" style="1" bestFit="1" customWidth="1"/>
    <col min="4637" max="4649" width="21.28515625" style="1" customWidth="1"/>
    <col min="4650" max="4719" width="11" style="1"/>
    <col min="4720" max="4720" width="33.7109375" style="1" bestFit="1" customWidth="1"/>
    <col min="4721" max="4796" width="21.28515625" style="1" customWidth="1"/>
    <col min="4797" max="4797" width="35.85546875" style="1" bestFit="1" customWidth="1"/>
    <col min="4798" max="4833" width="21.28515625" style="1" customWidth="1"/>
    <col min="4834" max="4834" width="7.140625" style="1" customWidth="1"/>
    <col min="4835" max="4891" width="21.28515625" style="1" customWidth="1"/>
    <col min="4892" max="4892" width="29.5703125" style="1" bestFit="1" customWidth="1"/>
    <col min="4893" max="4905" width="21.28515625" style="1" customWidth="1"/>
    <col min="4906" max="4975" width="11" style="1"/>
    <col min="4976" max="4976" width="33.7109375" style="1" bestFit="1" customWidth="1"/>
    <col min="4977" max="5052" width="21.28515625" style="1" customWidth="1"/>
    <col min="5053" max="5053" width="35.85546875" style="1" bestFit="1" customWidth="1"/>
    <col min="5054" max="5089" width="21.28515625" style="1" customWidth="1"/>
    <col min="5090" max="5090" width="7.140625" style="1" customWidth="1"/>
    <col min="5091" max="5147" width="21.28515625" style="1" customWidth="1"/>
    <col min="5148" max="5148" width="29.5703125" style="1" bestFit="1" customWidth="1"/>
    <col min="5149" max="5161" width="21.28515625" style="1" customWidth="1"/>
    <col min="5162" max="5231" width="11" style="1"/>
    <col min="5232" max="5232" width="33.7109375" style="1" bestFit="1" customWidth="1"/>
    <col min="5233" max="5308" width="21.28515625" style="1" customWidth="1"/>
    <col min="5309" max="5309" width="35.85546875" style="1" bestFit="1" customWidth="1"/>
    <col min="5310" max="5345" width="21.28515625" style="1" customWidth="1"/>
    <col min="5346" max="5346" width="7.140625" style="1" customWidth="1"/>
    <col min="5347" max="5403" width="21.28515625" style="1" customWidth="1"/>
    <col min="5404" max="5404" width="29.5703125" style="1" bestFit="1" customWidth="1"/>
    <col min="5405" max="5417" width="21.28515625" style="1" customWidth="1"/>
    <col min="5418" max="5487" width="11" style="1"/>
    <col min="5488" max="5488" width="33.7109375" style="1" bestFit="1" customWidth="1"/>
    <col min="5489" max="5564" width="21.28515625" style="1" customWidth="1"/>
    <col min="5565" max="5565" width="35.85546875" style="1" bestFit="1" customWidth="1"/>
    <col min="5566" max="5601" width="21.28515625" style="1" customWidth="1"/>
    <col min="5602" max="5602" width="7.140625" style="1" customWidth="1"/>
    <col min="5603" max="5659" width="21.28515625" style="1" customWidth="1"/>
    <col min="5660" max="5660" width="29.5703125" style="1" bestFit="1" customWidth="1"/>
    <col min="5661" max="5673" width="21.28515625" style="1" customWidth="1"/>
    <col min="5674" max="5743" width="11" style="1"/>
    <col min="5744" max="5744" width="33.7109375" style="1" bestFit="1" customWidth="1"/>
    <col min="5745" max="5820" width="21.28515625" style="1" customWidth="1"/>
    <col min="5821" max="5821" width="35.85546875" style="1" bestFit="1" customWidth="1"/>
    <col min="5822" max="5857" width="21.28515625" style="1" customWidth="1"/>
    <col min="5858" max="5858" width="7.140625" style="1" customWidth="1"/>
    <col min="5859" max="5915" width="21.28515625" style="1" customWidth="1"/>
    <col min="5916" max="5916" width="29.5703125" style="1" bestFit="1" customWidth="1"/>
    <col min="5917" max="5929" width="21.28515625" style="1" customWidth="1"/>
    <col min="5930" max="5999" width="11" style="1"/>
    <col min="6000" max="6000" width="33.7109375" style="1" bestFit="1" customWidth="1"/>
    <col min="6001" max="6076" width="21.28515625" style="1" customWidth="1"/>
    <col min="6077" max="6077" width="35.85546875" style="1" bestFit="1" customWidth="1"/>
    <col min="6078" max="6113" width="21.28515625" style="1" customWidth="1"/>
    <col min="6114" max="6114" width="7.140625" style="1" customWidth="1"/>
    <col min="6115" max="6171" width="21.28515625" style="1" customWidth="1"/>
    <col min="6172" max="6172" width="29.5703125" style="1" bestFit="1" customWidth="1"/>
    <col min="6173" max="6185" width="21.28515625" style="1" customWidth="1"/>
    <col min="6186" max="6255" width="11" style="1"/>
    <col min="6256" max="6256" width="33.7109375" style="1" bestFit="1" customWidth="1"/>
    <col min="6257" max="6332" width="21.28515625" style="1" customWidth="1"/>
    <col min="6333" max="6333" width="35.85546875" style="1" bestFit="1" customWidth="1"/>
    <col min="6334" max="6369" width="21.28515625" style="1" customWidth="1"/>
    <col min="6370" max="6370" width="7.140625" style="1" customWidth="1"/>
    <col min="6371" max="6427" width="21.28515625" style="1" customWidth="1"/>
    <col min="6428" max="6428" width="29.5703125" style="1" bestFit="1" customWidth="1"/>
    <col min="6429" max="6441" width="21.28515625" style="1" customWidth="1"/>
    <col min="6442" max="6511" width="11" style="1"/>
    <col min="6512" max="6512" width="33.7109375" style="1" bestFit="1" customWidth="1"/>
    <col min="6513" max="6588" width="21.28515625" style="1" customWidth="1"/>
    <col min="6589" max="6589" width="35.85546875" style="1" bestFit="1" customWidth="1"/>
    <col min="6590" max="6625" width="21.28515625" style="1" customWidth="1"/>
    <col min="6626" max="6626" width="7.140625" style="1" customWidth="1"/>
    <col min="6627" max="6683" width="21.28515625" style="1" customWidth="1"/>
    <col min="6684" max="6684" width="29.5703125" style="1" bestFit="1" customWidth="1"/>
    <col min="6685" max="6697" width="21.28515625" style="1" customWidth="1"/>
    <col min="6698" max="6767" width="11" style="1"/>
    <col min="6768" max="6768" width="33.7109375" style="1" bestFit="1" customWidth="1"/>
    <col min="6769" max="6844" width="21.28515625" style="1" customWidth="1"/>
    <col min="6845" max="6845" width="35.85546875" style="1" bestFit="1" customWidth="1"/>
    <col min="6846" max="6881" width="21.28515625" style="1" customWidth="1"/>
    <col min="6882" max="6882" width="7.140625" style="1" customWidth="1"/>
    <col min="6883" max="6939" width="21.28515625" style="1" customWidth="1"/>
    <col min="6940" max="6940" width="29.5703125" style="1" bestFit="1" customWidth="1"/>
    <col min="6941" max="6953" width="21.28515625" style="1" customWidth="1"/>
    <col min="6954" max="7023" width="11" style="1"/>
    <col min="7024" max="7024" width="33.7109375" style="1" bestFit="1" customWidth="1"/>
    <col min="7025" max="7100" width="21.28515625" style="1" customWidth="1"/>
    <col min="7101" max="7101" width="35.85546875" style="1" bestFit="1" customWidth="1"/>
    <col min="7102" max="7137" width="21.28515625" style="1" customWidth="1"/>
    <col min="7138" max="7138" width="7.140625" style="1" customWidth="1"/>
    <col min="7139" max="7195" width="21.28515625" style="1" customWidth="1"/>
    <col min="7196" max="7196" width="29.5703125" style="1" bestFit="1" customWidth="1"/>
    <col min="7197" max="7209" width="21.28515625" style="1" customWidth="1"/>
    <col min="7210" max="7279" width="11" style="1"/>
    <col min="7280" max="7280" width="33.7109375" style="1" bestFit="1" customWidth="1"/>
    <col min="7281" max="7356" width="21.28515625" style="1" customWidth="1"/>
    <col min="7357" max="7357" width="35.85546875" style="1" bestFit="1" customWidth="1"/>
    <col min="7358" max="7393" width="21.28515625" style="1" customWidth="1"/>
    <col min="7394" max="7394" width="7.140625" style="1" customWidth="1"/>
    <col min="7395" max="7451" width="21.28515625" style="1" customWidth="1"/>
    <col min="7452" max="7452" width="29.5703125" style="1" bestFit="1" customWidth="1"/>
    <col min="7453" max="7465" width="21.28515625" style="1" customWidth="1"/>
    <col min="7466" max="7535" width="11" style="1"/>
    <col min="7536" max="7536" width="33.7109375" style="1" bestFit="1" customWidth="1"/>
    <col min="7537" max="7612" width="21.28515625" style="1" customWidth="1"/>
    <col min="7613" max="7613" width="35.85546875" style="1" bestFit="1" customWidth="1"/>
    <col min="7614" max="7649" width="21.28515625" style="1" customWidth="1"/>
    <col min="7650" max="7650" width="7.140625" style="1" customWidth="1"/>
    <col min="7651" max="7707" width="21.28515625" style="1" customWidth="1"/>
    <col min="7708" max="7708" width="29.5703125" style="1" bestFit="1" customWidth="1"/>
    <col min="7709" max="7721" width="21.28515625" style="1" customWidth="1"/>
    <col min="7722" max="7791" width="11" style="1"/>
    <col min="7792" max="7792" width="33.7109375" style="1" bestFit="1" customWidth="1"/>
    <col min="7793" max="7868" width="21.28515625" style="1" customWidth="1"/>
    <col min="7869" max="7869" width="35.85546875" style="1" bestFit="1" customWidth="1"/>
    <col min="7870" max="7905" width="21.28515625" style="1" customWidth="1"/>
    <col min="7906" max="7906" width="7.140625" style="1" customWidth="1"/>
    <col min="7907" max="7963" width="21.28515625" style="1" customWidth="1"/>
    <col min="7964" max="7964" width="29.5703125" style="1" bestFit="1" customWidth="1"/>
    <col min="7965" max="7977" width="21.28515625" style="1" customWidth="1"/>
    <col min="7978" max="8047" width="11" style="1"/>
    <col min="8048" max="8048" width="33.7109375" style="1" bestFit="1" customWidth="1"/>
    <col min="8049" max="8124" width="21.28515625" style="1" customWidth="1"/>
    <col min="8125" max="8125" width="35.85546875" style="1" bestFit="1" customWidth="1"/>
    <col min="8126" max="8161" width="21.28515625" style="1" customWidth="1"/>
    <col min="8162" max="8162" width="7.140625" style="1" customWidth="1"/>
    <col min="8163" max="8219" width="21.28515625" style="1" customWidth="1"/>
    <col min="8220" max="8220" width="29.5703125" style="1" bestFit="1" customWidth="1"/>
    <col min="8221" max="8233" width="21.28515625" style="1" customWidth="1"/>
    <col min="8234" max="8303" width="11" style="1"/>
    <col min="8304" max="8304" width="33.7109375" style="1" bestFit="1" customWidth="1"/>
    <col min="8305" max="8380" width="21.28515625" style="1" customWidth="1"/>
    <col min="8381" max="8381" width="35.85546875" style="1" bestFit="1" customWidth="1"/>
    <col min="8382" max="8417" width="21.28515625" style="1" customWidth="1"/>
    <col min="8418" max="8418" width="7.140625" style="1" customWidth="1"/>
    <col min="8419" max="8475" width="21.28515625" style="1" customWidth="1"/>
    <col min="8476" max="8476" width="29.5703125" style="1" bestFit="1" customWidth="1"/>
    <col min="8477" max="8489" width="21.28515625" style="1" customWidth="1"/>
    <col min="8490" max="8559" width="11" style="1"/>
    <col min="8560" max="8560" width="33.7109375" style="1" bestFit="1" customWidth="1"/>
    <col min="8561" max="8636" width="21.28515625" style="1" customWidth="1"/>
    <col min="8637" max="8637" width="35.85546875" style="1" bestFit="1" customWidth="1"/>
    <col min="8638" max="8673" width="21.28515625" style="1" customWidth="1"/>
    <col min="8674" max="8674" width="7.140625" style="1" customWidth="1"/>
    <col min="8675" max="8731" width="21.28515625" style="1" customWidth="1"/>
    <col min="8732" max="8732" width="29.5703125" style="1" bestFit="1" customWidth="1"/>
    <col min="8733" max="8745" width="21.28515625" style="1" customWidth="1"/>
    <col min="8746" max="8815" width="11" style="1"/>
    <col min="8816" max="8816" width="33.7109375" style="1" bestFit="1" customWidth="1"/>
    <col min="8817" max="8892" width="21.28515625" style="1" customWidth="1"/>
    <col min="8893" max="8893" width="35.85546875" style="1" bestFit="1" customWidth="1"/>
    <col min="8894" max="8929" width="21.28515625" style="1" customWidth="1"/>
    <col min="8930" max="8930" width="7.140625" style="1" customWidth="1"/>
    <col min="8931" max="8987" width="21.28515625" style="1" customWidth="1"/>
    <col min="8988" max="8988" width="29.5703125" style="1" bestFit="1" customWidth="1"/>
    <col min="8989" max="9001" width="21.28515625" style="1" customWidth="1"/>
    <col min="9002" max="9071" width="11" style="1"/>
    <col min="9072" max="9072" width="33.7109375" style="1" bestFit="1" customWidth="1"/>
    <col min="9073" max="9148" width="21.28515625" style="1" customWidth="1"/>
    <col min="9149" max="9149" width="35.85546875" style="1" bestFit="1" customWidth="1"/>
    <col min="9150" max="9185" width="21.28515625" style="1" customWidth="1"/>
    <col min="9186" max="9186" width="7.140625" style="1" customWidth="1"/>
    <col min="9187" max="9243" width="21.28515625" style="1" customWidth="1"/>
    <col min="9244" max="9244" width="29.5703125" style="1" bestFit="1" customWidth="1"/>
    <col min="9245" max="9257" width="21.28515625" style="1" customWidth="1"/>
    <col min="9258" max="9327" width="11" style="1"/>
    <col min="9328" max="9328" width="33.7109375" style="1" bestFit="1" customWidth="1"/>
    <col min="9329" max="9404" width="21.28515625" style="1" customWidth="1"/>
    <col min="9405" max="9405" width="35.85546875" style="1" bestFit="1" customWidth="1"/>
    <col min="9406" max="9441" width="21.28515625" style="1" customWidth="1"/>
    <col min="9442" max="9442" width="7.140625" style="1" customWidth="1"/>
    <col min="9443" max="9499" width="21.28515625" style="1" customWidth="1"/>
    <col min="9500" max="9500" width="29.5703125" style="1" bestFit="1" customWidth="1"/>
    <col min="9501" max="9513" width="21.28515625" style="1" customWidth="1"/>
    <col min="9514" max="9583" width="11" style="1"/>
    <col min="9584" max="9584" width="33.7109375" style="1" bestFit="1" customWidth="1"/>
    <col min="9585" max="9660" width="21.28515625" style="1" customWidth="1"/>
    <col min="9661" max="9661" width="35.85546875" style="1" bestFit="1" customWidth="1"/>
    <col min="9662" max="9697" width="21.28515625" style="1" customWidth="1"/>
    <col min="9698" max="9698" width="7.140625" style="1" customWidth="1"/>
    <col min="9699" max="9755" width="21.28515625" style="1" customWidth="1"/>
    <col min="9756" max="9756" width="29.5703125" style="1" bestFit="1" customWidth="1"/>
    <col min="9757" max="9769" width="21.28515625" style="1" customWidth="1"/>
    <col min="9770" max="9839" width="11" style="1"/>
    <col min="9840" max="9840" width="33.7109375" style="1" bestFit="1" customWidth="1"/>
    <col min="9841" max="9916" width="21.28515625" style="1" customWidth="1"/>
    <col min="9917" max="9917" width="35.85546875" style="1" bestFit="1" customWidth="1"/>
    <col min="9918" max="9953" width="21.28515625" style="1" customWidth="1"/>
    <col min="9954" max="9954" width="7.140625" style="1" customWidth="1"/>
    <col min="9955" max="10011" width="21.28515625" style="1" customWidth="1"/>
    <col min="10012" max="10012" width="29.5703125" style="1" bestFit="1" customWidth="1"/>
    <col min="10013" max="10025" width="21.28515625" style="1" customWidth="1"/>
    <col min="10026" max="10095" width="11" style="1"/>
    <col min="10096" max="10096" width="33.7109375" style="1" bestFit="1" customWidth="1"/>
    <col min="10097" max="10172" width="21.28515625" style="1" customWidth="1"/>
    <col min="10173" max="10173" width="35.85546875" style="1" bestFit="1" customWidth="1"/>
    <col min="10174" max="10209" width="21.28515625" style="1" customWidth="1"/>
    <col min="10210" max="10210" width="7.140625" style="1" customWidth="1"/>
    <col min="10211" max="10267" width="21.28515625" style="1" customWidth="1"/>
    <col min="10268" max="10268" width="29.5703125" style="1" bestFit="1" customWidth="1"/>
    <col min="10269" max="10281" width="21.28515625" style="1" customWidth="1"/>
    <col min="10282" max="10351" width="11" style="1"/>
    <col min="10352" max="10352" width="33.7109375" style="1" bestFit="1" customWidth="1"/>
    <col min="10353" max="10428" width="21.28515625" style="1" customWidth="1"/>
    <col min="10429" max="10429" width="35.85546875" style="1" bestFit="1" customWidth="1"/>
    <col min="10430" max="10465" width="21.28515625" style="1" customWidth="1"/>
    <col min="10466" max="10466" width="7.140625" style="1" customWidth="1"/>
    <col min="10467" max="10523" width="21.28515625" style="1" customWidth="1"/>
    <col min="10524" max="10524" width="29.5703125" style="1" bestFit="1" customWidth="1"/>
    <col min="10525" max="10537" width="21.28515625" style="1" customWidth="1"/>
    <col min="10538" max="10607" width="11" style="1"/>
    <col min="10608" max="10608" width="33.7109375" style="1" bestFit="1" customWidth="1"/>
    <col min="10609" max="10684" width="21.28515625" style="1" customWidth="1"/>
    <col min="10685" max="10685" width="35.85546875" style="1" bestFit="1" customWidth="1"/>
    <col min="10686" max="10721" width="21.28515625" style="1" customWidth="1"/>
    <col min="10722" max="10722" width="7.140625" style="1" customWidth="1"/>
    <col min="10723" max="10779" width="21.28515625" style="1" customWidth="1"/>
    <col min="10780" max="10780" width="29.5703125" style="1" bestFit="1" customWidth="1"/>
    <col min="10781" max="10793" width="21.28515625" style="1" customWidth="1"/>
    <col min="10794" max="10863" width="11" style="1"/>
    <col min="10864" max="10864" width="33.7109375" style="1" bestFit="1" customWidth="1"/>
    <col min="10865" max="10940" width="21.28515625" style="1" customWidth="1"/>
    <col min="10941" max="10941" width="35.85546875" style="1" bestFit="1" customWidth="1"/>
    <col min="10942" max="10977" width="21.28515625" style="1" customWidth="1"/>
    <col min="10978" max="10978" width="7.140625" style="1" customWidth="1"/>
    <col min="10979" max="11035" width="21.28515625" style="1" customWidth="1"/>
    <col min="11036" max="11036" width="29.5703125" style="1" bestFit="1" customWidth="1"/>
    <col min="11037" max="11049" width="21.28515625" style="1" customWidth="1"/>
    <col min="11050" max="11119" width="11" style="1"/>
    <col min="11120" max="11120" width="33.7109375" style="1" bestFit="1" customWidth="1"/>
    <col min="11121" max="11196" width="21.28515625" style="1" customWidth="1"/>
    <col min="11197" max="11197" width="35.85546875" style="1" bestFit="1" customWidth="1"/>
    <col min="11198" max="11233" width="21.28515625" style="1" customWidth="1"/>
    <col min="11234" max="11234" width="7.140625" style="1" customWidth="1"/>
    <col min="11235" max="11291" width="21.28515625" style="1" customWidth="1"/>
    <col min="11292" max="11292" width="29.5703125" style="1" bestFit="1" customWidth="1"/>
    <col min="11293" max="11305" width="21.28515625" style="1" customWidth="1"/>
    <col min="11306" max="11375" width="11" style="1"/>
    <col min="11376" max="11376" width="33.7109375" style="1" bestFit="1" customWidth="1"/>
    <col min="11377" max="11452" width="21.28515625" style="1" customWidth="1"/>
    <col min="11453" max="11453" width="35.85546875" style="1" bestFit="1" customWidth="1"/>
    <col min="11454" max="11489" width="21.28515625" style="1" customWidth="1"/>
    <col min="11490" max="11490" width="7.140625" style="1" customWidth="1"/>
    <col min="11491" max="11547" width="21.28515625" style="1" customWidth="1"/>
    <col min="11548" max="11548" width="29.5703125" style="1" bestFit="1" customWidth="1"/>
    <col min="11549" max="11561" width="21.28515625" style="1" customWidth="1"/>
    <col min="11562" max="11631" width="11" style="1"/>
    <col min="11632" max="11632" width="33.7109375" style="1" bestFit="1" customWidth="1"/>
    <col min="11633" max="11708" width="21.28515625" style="1" customWidth="1"/>
    <col min="11709" max="11709" width="35.85546875" style="1" bestFit="1" customWidth="1"/>
    <col min="11710" max="11745" width="21.28515625" style="1" customWidth="1"/>
    <col min="11746" max="11746" width="7.140625" style="1" customWidth="1"/>
    <col min="11747" max="11803" width="21.28515625" style="1" customWidth="1"/>
    <col min="11804" max="11804" width="29.5703125" style="1" bestFit="1" customWidth="1"/>
    <col min="11805" max="11817" width="21.28515625" style="1" customWidth="1"/>
    <col min="11818" max="11887" width="11" style="1"/>
    <col min="11888" max="11888" width="33.7109375" style="1" bestFit="1" customWidth="1"/>
    <col min="11889" max="11964" width="21.28515625" style="1" customWidth="1"/>
    <col min="11965" max="11965" width="35.85546875" style="1" bestFit="1" customWidth="1"/>
    <col min="11966" max="12001" width="21.28515625" style="1" customWidth="1"/>
    <col min="12002" max="12002" width="7.140625" style="1" customWidth="1"/>
    <col min="12003" max="12059" width="21.28515625" style="1" customWidth="1"/>
    <col min="12060" max="12060" width="29.5703125" style="1" bestFit="1" customWidth="1"/>
    <col min="12061" max="12073" width="21.28515625" style="1" customWidth="1"/>
    <col min="12074" max="12143" width="11" style="1"/>
    <col min="12144" max="12144" width="33.7109375" style="1" bestFit="1" customWidth="1"/>
    <col min="12145" max="12220" width="21.28515625" style="1" customWidth="1"/>
    <col min="12221" max="12221" width="35.85546875" style="1" bestFit="1" customWidth="1"/>
    <col min="12222" max="12257" width="21.28515625" style="1" customWidth="1"/>
    <col min="12258" max="12258" width="7.140625" style="1" customWidth="1"/>
    <col min="12259" max="12315" width="21.28515625" style="1" customWidth="1"/>
    <col min="12316" max="12316" width="29.5703125" style="1" bestFit="1" customWidth="1"/>
    <col min="12317" max="12329" width="21.28515625" style="1" customWidth="1"/>
    <col min="12330" max="12399" width="11" style="1"/>
    <col min="12400" max="12400" width="33.7109375" style="1" bestFit="1" customWidth="1"/>
    <col min="12401" max="12476" width="21.28515625" style="1" customWidth="1"/>
    <col min="12477" max="12477" width="35.85546875" style="1" bestFit="1" customWidth="1"/>
    <col min="12478" max="12513" width="21.28515625" style="1" customWidth="1"/>
    <col min="12514" max="12514" width="7.140625" style="1" customWidth="1"/>
    <col min="12515" max="12571" width="21.28515625" style="1" customWidth="1"/>
    <col min="12572" max="12572" width="29.5703125" style="1" bestFit="1" customWidth="1"/>
    <col min="12573" max="12585" width="21.28515625" style="1" customWidth="1"/>
    <col min="12586" max="12655" width="11" style="1"/>
    <col min="12656" max="12656" width="33.7109375" style="1" bestFit="1" customWidth="1"/>
    <col min="12657" max="12732" width="21.28515625" style="1" customWidth="1"/>
    <col min="12733" max="12733" width="35.85546875" style="1" bestFit="1" customWidth="1"/>
    <col min="12734" max="12769" width="21.28515625" style="1" customWidth="1"/>
    <col min="12770" max="12770" width="7.140625" style="1" customWidth="1"/>
    <col min="12771" max="12827" width="21.28515625" style="1" customWidth="1"/>
    <col min="12828" max="12828" width="29.5703125" style="1" bestFit="1" customWidth="1"/>
    <col min="12829" max="12841" width="21.28515625" style="1" customWidth="1"/>
    <col min="12842" max="12911" width="11" style="1"/>
    <col min="12912" max="12912" width="33.7109375" style="1" bestFit="1" customWidth="1"/>
    <col min="12913" max="12988" width="21.28515625" style="1" customWidth="1"/>
    <col min="12989" max="12989" width="35.85546875" style="1" bestFit="1" customWidth="1"/>
    <col min="12990" max="13025" width="21.28515625" style="1" customWidth="1"/>
    <col min="13026" max="13026" width="7.140625" style="1" customWidth="1"/>
    <col min="13027" max="13083" width="21.28515625" style="1" customWidth="1"/>
    <col min="13084" max="13084" width="29.5703125" style="1" bestFit="1" customWidth="1"/>
    <col min="13085" max="13097" width="21.28515625" style="1" customWidth="1"/>
    <col min="13098" max="13167" width="11" style="1"/>
    <col min="13168" max="13168" width="33.7109375" style="1" bestFit="1" customWidth="1"/>
    <col min="13169" max="13244" width="21.28515625" style="1" customWidth="1"/>
    <col min="13245" max="13245" width="35.85546875" style="1" bestFit="1" customWidth="1"/>
    <col min="13246" max="13281" width="21.28515625" style="1" customWidth="1"/>
    <col min="13282" max="13282" width="7.140625" style="1" customWidth="1"/>
    <col min="13283" max="13339" width="21.28515625" style="1" customWidth="1"/>
    <col min="13340" max="13340" width="29.5703125" style="1" bestFit="1" customWidth="1"/>
    <col min="13341" max="13353" width="21.28515625" style="1" customWidth="1"/>
    <col min="13354" max="13423" width="11" style="1"/>
    <col min="13424" max="13424" width="33.7109375" style="1" bestFit="1" customWidth="1"/>
    <col min="13425" max="13500" width="21.28515625" style="1" customWidth="1"/>
    <col min="13501" max="13501" width="35.85546875" style="1" bestFit="1" customWidth="1"/>
    <col min="13502" max="13537" width="21.28515625" style="1" customWidth="1"/>
    <col min="13538" max="13538" width="7.140625" style="1" customWidth="1"/>
    <col min="13539" max="13595" width="21.28515625" style="1" customWidth="1"/>
    <col min="13596" max="13596" width="29.5703125" style="1" bestFit="1" customWidth="1"/>
    <col min="13597" max="13609" width="21.28515625" style="1" customWidth="1"/>
    <col min="13610" max="13679" width="11" style="1"/>
    <col min="13680" max="13680" width="33.7109375" style="1" bestFit="1" customWidth="1"/>
    <col min="13681" max="13756" width="21.28515625" style="1" customWidth="1"/>
    <col min="13757" max="13757" width="35.85546875" style="1" bestFit="1" customWidth="1"/>
    <col min="13758" max="13793" width="21.28515625" style="1" customWidth="1"/>
    <col min="13794" max="13794" width="7.140625" style="1" customWidth="1"/>
    <col min="13795" max="13851" width="21.28515625" style="1" customWidth="1"/>
    <col min="13852" max="13852" width="29.5703125" style="1" bestFit="1" customWidth="1"/>
    <col min="13853" max="13865" width="21.28515625" style="1" customWidth="1"/>
    <col min="13866" max="13935" width="11" style="1"/>
    <col min="13936" max="13936" width="33.7109375" style="1" bestFit="1" customWidth="1"/>
    <col min="13937" max="14012" width="21.28515625" style="1" customWidth="1"/>
    <col min="14013" max="14013" width="35.85546875" style="1" bestFit="1" customWidth="1"/>
    <col min="14014" max="14049" width="21.28515625" style="1" customWidth="1"/>
    <col min="14050" max="14050" width="7.140625" style="1" customWidth="1"/>
    <col min="14051" max="14107" width="21.28515625" style="1" customWidth="1"/>
    <col min="14108" max="14108" width="29.5703125" style="1" bestFit="1" customWidth="1"/>
    <col min="14109" max="14121" width="21.28515625" style="1" customWidth="1"/>
    <col min="14122" max="14191" width="11" style="1"/>
    <col min="14192" max="14192" width="33.7109375" style="1" bestFit="1" customWidth="1"/>
    <col min="14193" max="14268" width="21.28515625" style="1" customWidth="1"/>
    <col min="14269" max="14269" width="35.85546875" style="1" bestFit="1" customWidth="1"/>
    <col min="14270" max="14305" width="21.28515625" style="1" customWidth="1"/>
    <col min="14306" max="14306" width="7.140625" style="1" customWidth="1"/>
    <col min="14307" max="14363" width="21.28515625" style="1" customWidth="1"/>
    <col min="14364" max="14364" width="29.5703125" style="1" bestFit="1" customWidth="1"/>
    <col min="14365" max="14377" width="21.28515625" style="1" customWidth="1"/>
    <col min="14378" max="14447" width="11" style="1"/>
    <col min="14448" max="14448" width="33.7109375" style="1" bestFit="1" customWidth="1"/>
    <col min="14449" max="14524" width="21.28515625" style="1" customWidth="1"/>
    <col min="14525" max="14525" width="35.85546875" style="1" bestFit="1" customWidth="1"/>
    <col min="14526" max="14561" width="21.28515625" style="1" customWidth="1"/>
    <col min="14562" max="14562" width="7.140625" style="1" customWidth="1"/>
    <col min="14563" max="14619" width="21.28515625" style="1" customWidth="1"/>
    <col min="14620" max="14620" width="29.5703125" style="1" bestFit="1" customWidth="1"/>
    <col min="14621" max="14633" width="21.28515625" style="1" customWidth="1"/>
    <col min="14634" max="14703" width="11" style="1"/>
    <col min="14704" max="14704" width="33.7109375" style="1" bestFit="1" customWidth="1"/>
    <col min="14705" max="14780" width="21.28515625" style="1" customWidth="1"/>
    <col min="14781" max="14781" width="35.85546875" style="1" bestFit="1" customWidth="1"/>
    <col min="14782" max="14817" width="21.28515625" style="1" customWidth="1"/>
    <col min="14818" max="14818" width="7.140625" style="1" customWidth="1"/>
    <col min="14819" max="14875" width="21.28515625" style="1" customWidth="1"/>
    <col min="14876" max="14876" width="29.5703125" style="1" bestFit="1" customWidth="1"/>
    <col min="14877" max="14889" width="21.28515625" style="1" customWidth="1"/>
    <col min="14890" max="14959" width="11" style="1"/>
    <col min="14960" max="14960" width="33.7109375" style="1" bestFit="1" customWidth="1"/>
    <col min="14961" max="15036" width="21.28515625" style="1" customWidth="1"/>
    <col min="15037" max="15037" width="35.85546875" style="1" bestFit="1" customWidth="1"/>
    <col min="15038" max="15073" width="21.28515625" style="1" customWidth="1"/>
    <col min="15074" max="15074" width="7.140625" style="1" customWidth="1"/>
    <col min="15075" max="15131" width="21.28515625" style="1" customWidth="1"/>
    <col min="15132" max="15132" width="29.5703125" style="1" bestFit="1" customWidth="1"/>
    <col min="15133" max="15145" width="21.28515625" style="1" customWidth="1"/>
    <col min="15146" max="15215" width="11" style="1"/>
    <col min="15216" max="15216" width="33.7109375" style="1" bestFit="1" customWidth="1"/>
    <col min="15217" max="15292" width="21.28515625" style="1" customWidth="1"/>
    <col min="15293" max="15293" width="35.85546875" style="1" bestFit="1" customWidth="1"/>
    <col min="15294" max="15329" width="21.28515625" style="1" customWidth="1"/>
    <col min="15330" max="15330" width="7.140625" style="1" customWidth="1"/>
    <col min="15331" max="15387" width="21.28515625" style="1" customWidth="1"/>
    <col min="15388" max="15388" width="29.5703125" style="1" bestFit="1" customWidth="1"/>
    <col min="15389" max="15401" width="21.28515625" style="1" customWidth="1"/>
    <col min="15402" max="15471" width="11" style="1"/>
    <col min="15472" max="15472" width="33.7109375" style="1" bestFit="1" customWidth="1"/>
    <col min="15473" max="15548" width="21.28515625" style="1" customWidth="1"/>
    <col min="15549" max="15549" width="35.85546875" style="1" bestFit="1" customWidth="1"/>
    <col min="15550" max="15585" width="21.28515625" style="1" customWidth="1"/>
    <col min="15586" max="15586" width="7.140625" style="1" customWidth="1"/>
    <col min="15587" max="15643" width="21.28515625" style="1" customWidth="1"/>
    <col min="15644" max="15644" width="29.5703125" style="1" bestFit="1" customWidth="1"/>
    <col min="15645" max="15657" width="21.28515625" style="1" customWidth="1"/>
    <col min="15658" max="15727" width="11" style="1"/>
    <col min="15728" max="15728" width="33.7109375" style="1" bestFit="1" customWidth="1"/>
    <col min="15729" max="15804" width="21.28515625" style="1" customWidth="1"/>
    <col min="15805" max="15805" width="35.85546875" style="1" bestFit="1" customWidth="1"/>
    <col min="15806" max="15841" width="21.28515625" style="1" customWidth="1"/>
    <col min="15842" max="15842" width="7.140625" style="1" customWidth="1"/>
    <col min="15843" max="15899" width="21.28515625" style="1" customWidth="1"/>
    <col min="15900" max="15900" width="29.5703125" style="1" bestFit="1" customWidth="1"/>
    <col min="15901" max="15913" width="21.28515625" style="1" customWidth="1"/>
    <col min="15914" max="15983" width="11" style="1"/>
    <col min="15984" max="15984" width="33.7109375" style="1" bestFit="1" customWidth="1"/>
    <col min="15985" max="16060" width="21.28515625" style="1" customWidth="1"/>
    <col min="16061" max="16061" width="35.85546875" style="1" bestFit="1" customWidth="1"/>
    <col min="16062" max="16097" width="21.28515625" style="1" customWidth="1"/>
    <col min="16098" max="16098" width="7.140625" style="1" customWidth="1"/>
    <col min="16099" max="16155" width="21.28515625" style="1" customWidth="1"/>
    <col min="16156" max="16156" width="29.5703125" style="1" bestFit="1" customWidth="1"/>
    <col min="16157" max="16169" width="21.28515625" style="1" customWidth="1"/>
    <col min="16170" max="16384" width="11" style="1"/>
  </cols>
  <sheetData>
    <row r="1" spans="1:61" ht="33.75" x14ac:dyDescent="0.2">
      <c r="A1" s="61" t="s">
        <v>0</v>
      </c>
      <c r="B1" s="61"/>
      <c r="D1" s="2" t="s">
        <v>1</v>
      </c>
      <c r="E1" s="2"/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100</v>
      </c>
      <c r="P1" s="3"/>
      <c r="Q1" s="83"/>
      <c r="R1" s="3">
        <v>101</v>
      </c>
      <c r="S1" s="3"/>
      <c r="T1" s="83"/>
      <c r="U1" s="3">
        <v>102</v>
      </c>
      <c r="V1" s="3"/>
      <c r="W1" s="83"/>
      <c r="X1" s="3">
        <v>103</v>
      </c>
      <c r="Y1" s="3"/>
      <c r="Z1" s="83"/>
      <c r="AA1" s="3">
        <v>104</v>
      </c>
      <c r="AB1" s="3"/>
      <c r="AC1" s="83"/>
      <c r="AD1" s="3">
        <v>105</v>
      </c>
      <c r="AE1" s="3"/>
      <c r="AF1" s="83"/>
      <c r="AG1" s="3">
        <v>106</v>
      </c>
      <c r="AH1" s="3"/>
      <c r="AI1" s="83"/>
      <c r="AJ1" s="3">
        <v>107</v>
      </c>
      <c r="AK1" s="3"/>
      <c r="AL1" s="83"/>
      <c r="AM1" s="3">
        <v>108</v>
      </c>
      <c r="AN1" s="76"/>
      <c r="AO1" s="4"/>
      <c r="AP1" s="5"/>
      <c r="AQ1" s="5"/>
      <c r="AR1" s="5"/>
      <c r="AS1" s="5"/>
      <c r="AT1" s="5"/>
      <c r="AU1" s="5"/>
      <c r="AV1" s="5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</row>
    <row r="2" spans="1:61" s="7" customFormat="1" ht="33.75" x14ac:dyDescent="0.25">
      <c r="A2" s="61"/>
      <c r="B2" s="61"/>
      <c r="D2" s="8"/>
      <c r="E2" s="67"/>
      <c r="F2" s="64" t="s">
        <v>2</v>
      </c>
      <c r="G2" s="62"/>
      <c r="H2" s="62"/>
      <c r="I2" s="62"/>
      <c r="J2" s="62"/>
      <c r="K2" s="62"/>
      <c r="L2" s="62"/>
      <c r="M2" s="62"/>
      <c r="N2" s="63"/>
      <c r="O2" s="65" t="s">
        <v>3</v>
      </c>
      <c r="P2" s="64"/>
      <c r="Q2" s="96"/>
      <c r="R2" s="62"/>
      <c r="S2" s="62"/>
      <c r="T2" s="84"/>
      <c r="U2" s="62"/>
      <c r="V2" s="62"/>
      <c r="W2" s="84"/>
      <c r="X2" s="62"/>
      <c r="Y2" s="62"/>
      <c r="Z2" s="84"/>
      <c r="AA2" s="62"/>
      <c r="AB2" s="62"/>
      <c r="AC2" s="84"/>
      <c r="AD2" s="62"/>
      <c r="AE2" s="62"/>
      <c r="AF2" s="84"/>
      <c r="AG2" s="62"/>
      <c r="AH2" s="62"/>
      <c r="AI2" s="84"/>
      <c r="AJ2" s="62"/>
      <c r="AK2" s="62"/>
      <c r="AL2" s="84"/>
      <c r="AM2" s="63"/>
      <c r="AN2" s="77"/>
      <c r="AO2" s="9"/>
      <c r="AP2" s="10"/>
      <c r="AQ2" s="10"/>
      <c r="AR2" s="10"/>
      <c r="AS2" s="10"/>
      <c r="AT2" s="10"/>
      <c r="AU2" s="10"/>
      <c r="AV2" s="10"/>
    </row>
    <row r="3" spans="1:61" ht="14.25" x14ac:dyDescent="0.2">
      <c r="A3" s="11" t="s">
        <v>4</v>
      </c>
      <c r="D3" s="12"/>
      <c r="E3" s="68"/>
      <c r="F3" s="13"/>
      <c r="G3" s="13"/>
      <c r="H3" s="13"/>
      <c r="I3" s="13"/>
      <c r="J3" s="13"/>
      <c r="K3" s="13"/>
      <c r="L3" s="13"/>
      <c r="M3" s="13"/>
      <c r="N3" s="14"/>
      <c r="O3" s="15"/>
      <c r="P3" s="13"/>
      <c r="Q3" s="85"/>
      <c r="R3" s="13"/>
      <c r="S3" s="13"/>
      <c r="T3" s="85"/>
      <c r="U3" s="13"/>
      <c r="V3" s="13"/>
      <c r="W3" s="85"/>
      <c r="X3" s="13"/>
      <c r="Y3" s="13"/>
      <c r="Z3" s="85"/>
      <c r="AA3" s="13"/>
      <c r="AB3" s="13"/>
      <c r="AC3" s="85"/>
      <c r="AD3" s="13"/>
      <c r="AE3" s="13"/>
      <c r="AF3" s="85"/>
      <c r="AG3" s="13"/>
      <c r="AH3" s="13"/>
      <c r="AI3" s="85"/>
      <c r="AJ3" s="13"/>
      <c r="AK3" s="13"/>
      <c r="AL3" s="85"/>
      <c r="AM3" s="14"/>
    </row>
    <row r="4" spans="1:61" x14ac:dyDescent="0.2">
      <c r="A4" s="18" t="s">
        <v>5</v>
      </c>
      <c r="D4" s="12"/>
      <c r="E4" s="68"/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4" t="s">
        <v>14</v>
      </c>
      <c r="O4" s="15" t="s">
        <v>6</v>
      </c>
      <c r="P4" s="13"/>
      <c r="Q4" s="85"/>
      <c r="R4" s="13" t="s">
        <v>7</v>
      </c>
      <c r="S4" s="13"/>
      <c r="T4" s="85"/>
      <c r="U4" s="13" t="s">
        <v>8</v>
      </c>
      <c r="V4" s="13"/>
      <c r="W4" s="85"/>
      <c r="X4" s="13" t="s">
        <v>9</v>
      </c>
      <c r="Y4" s="13"/>
      <c r="Z4" s="85"/>
      <c r="AA4" s="13" t="s">
        <v>10</v>
      </c>
      <c r="AB4" s="13"/>
      <c r="AC4" s="85"/>
      <c r="AD4" s="13" t="s">
        <v>11</v>
      </c>
      <c r="AE4" s="13"/>
      <c r="AF4" s="85"/>
      <c r="AG4" s="13" t="s">
        <v>12</v>
      </c>
      <c r="AH4" s="13"/>
      <c r="AI4" s="85"/>
      <c r="AJ4" s="13" t="s">
        <v>13</v>
      </c>
      <c r="AK4" s="13"/>
      <c r="AL4" s="85"/>
      <c r="AM4" s="14" t="s">
        <v>14</v>
      </c>
    </row>
    <row r="5" spans="1:61" ht="13.5" thickBot="1" x14ac:dyDescent="0.25">
      <c r="A5" s="19"/>
      <c r="B5" s="20" t="s">
        <v>15</v>
      </c>
      <c r="C5" s="20" t="s">
        <v>16</v>
      </c>
      <c r="D5" s="21"/>
      <c r="E5" s="69"/>
      <c r="F5" s="22"/>
      <c r="G5" s="22"/>
      <c r="H5" s="22"/>
      <c r="I5" s="22"/>
      <c r="J5" s="22"/>
      <c r="K5" s="22"/>
      <c r="L5" s="22"/>
      <c r="M5" s="22"/>
      <c r="N5" s="23"/>
      <c r="O5" s="24"/>
      <c r="P5" s="22"/>
      <c r="Q5" s="86"/>
      <c r="R5" s="22"/>
      <c r="S5" s="22"/>
      <c r="T5" s="86"/>
      <c r="U5" s="22"/>
      <c r="V5" s="22"/>
      <c r="W5" s="86"/>
      <c r="X5" s="22"/>
      <c r="Y5" s="22"/>
      <c r="Z5" s="86"/>
      <c r="AA5" s="22"/>
      <c r="AB5" s="22"/>
      <c r="AC5" s="86"/>
      <c r="AD5" s="22"/>
      <c r="AE5" s="22"/>
      <c r="AF5" s="86"/>
      <c r="AG5" s="22"/>
      <c r="AH5" s="22"/>
      <c r="AI5" s="86"/>
      <c r="AJ5" s="22"/>
      <c r="AK5" s="22"/>
      <c r="AL5" s="86"/>
      <c r="AM5" s="23"/>
    </row>
    <row r="6" spans="1:61" x14ac:dyDescent="0.2">
      <c r="A6" s="25" t="s">
        <v>17</v>
      </c>
      <c r="B6" s="26" t="s">
        <v>18</v>
      </c>
      <c r="C6" s="27" t="s">
        <v>19</v>
      </c>
      <c r="D6" s="28" t="s">
        <v>20</v>
      </c>
      <c r="E6" s="28" t="str">
        <f>VLOOKUP(D6,Sheet2!A$1:B$353,2,FALSE)</f>
        <v>Large Urban</v>
      </c>
      <c r="F6" s="29">
        <v>2676</v>
      </c>
      <c r="G6" s="29">
        <v>4924</v>
      </c>
      <c r="H6" s="29">
        <v>11276</v>
      </c>
      <c r="I6" s="29">
        <v>6067</v>
      </c>
      <c r="J6" s="29">
        <v>1877</v>
      </c>
      <c r="K6" s="29">
        <v>698</v>
      </c>
      <c r="L6" s="29">
        <v>304</v>
      </c>
      <c r="M6" s="29">
        <v>10</v>
      </c>
      <c r="N6" s="30">
        <v>27832</v>
      </c>
      <c r="O6" s="31">
        <v>19</v>
      </c>
      <c r="P6" s="66">
        <f>O6/F6</f>
        <v>7.1001494768310911E-3</v>
      </c>
      <c r="Q6" s="87">
        <f>1+SUMPRODUCT((E$6:E$331=E6)*(P$6:P$331&gt;P6))</f>
        <v>19</v>
      </c>
      <c r="R6" s="29">
        <v>28</v>
      </c>
      <c r="S6" s="66">
        <f>R6/G6</f>
        <v>5.686433793663688E-3</v>
      </c>
      <c r="T6" s="87">
        <f>1+SUMPRODUCT((E$6:E$331=E6)*(S$6:S$331&gt;S6))</f>
        <v>20</v>
      </c>
      <c r="U6" s="29">
        <v>85</v>
      </c>
      <c r="V6" s="66">
        <f>U6/H6</f>
        <v>7.5381340901028732E-3</v>
      </c>
      <c r="W6" s="87">
        <f>1+SUMPRODUCT((E$6:E$331=E6)*(V$6:V$331&gt;V6))</f>
        <v>15</v>
      </c>
      <c r="X6" s="29">
        <v>49</v>
      </c>
      <c r="Y6" s="66">
        <f>X6/I6</f>
        <v>8.0764793143233895E-3</v>
      </c>
      <c r="Z6" s="87">
        <f>1+SUMPRODUCT((E$6:E$331=E6)*(Y$6:Y$331&gt;Y6))</f>
        <v>16</v>
      </c>
      <c r="AA6" s="29">
        <v>13</v>
      </c>
      <c r="AB6" s="66">
        <f>AA6/J6</f>
        <v>6.9259456579648373E-3</v>
      </c>
      <c r="AC6" s="87">
        <f>1+SUMPRODUCT((E$6:E$331=E6)*(AB$6:AB$331&gt;AB6))</f>
        <v>15</v>
      </c>
      <c r="AD6" s="29">
        <v>6</v>
      </c>
      <c r="AE6" s="66">
        <f>AD6/K6</f>
        <v>8.5959885386819486E-3</v>
      </c>
      <c r="AF6" s="87">
        <f>1+SUMPRODUCT((E$6:E$331=E6)*(AE$6:AE$331&gt;AE6))</f>
        <v>14</v>
      </c>
      <c r="AG6" s="29">
        <v>4</v>
      </c>
      <c r="AH6" s="66">
        <f>AG6/L6</f>
        <v>1.3157894736842105E-2</v>
      </c>
      <c r="AI6" s="87">
        <f>1+SUMPRODUCT((E$6:E$331=E6)*(AH$6:AH$331&gt;AH6))</f>
        <v>8</v>
      </c>
      <c r="AJ6" s="29">
        <v>0</v>
      </c>
      <c r="AK6" s="66">
        <f>AJ6/M6</f>
        <v>0</v>
      </c>
      <c r="AL6" s="87">
        <f>1+SUMPRODUCT((E$6:E$331=E6)*(AK$6:AK$331&gt;AK6))</f>
        <v>27</v>
      </c>
      <c r="AM6" s="30">
        <v>204</v>
      </c>
      <c r="AN6" s="79">
        <f>AM6/N6</f>
        <v>7.3296924403564246E-3</v>
      </c>
      <c r="AO6" s="32">
        <f>1+SUMPRODUCT((E$6:E$331=E6)*(AN$6:AN$331&gt;AN6))</f>
        <v>14</v>
      </c>
      <c r="AP6" s="33"/>
      <c r="AQ6" s="33"/>
      <c r="AR6" s="33"/>
      <c r="AS6" s="33"/>
      <c r="AT6" s="33"/>
      <c r="AU6" s="33"/>
      <c r="AV6" s="33"/>
      <c r="AW6" s="34"/>
      <c r="AX6" s="34"/>
      <c r="AY6" s="34"/>
      <c r="AZ6" s="34"/>
      <c r="BA6" s="34"/>
      <c r="BB6" s="34"/>
      <c r="BC6" s="34"/>
    </row>
    <row r="7" spans="1:61" x14ac:dyDescent="0.2">
      <c r="A7" s="25" t="s">
        <v>21</v>
      </c>
      <c r="B7" s="26" t="s">
        <v>18</v>
      </c>
      <c r="C7" s="27" t="s">
        <v>22</v>
      </c>
      <c r="D7" s="28" t="s">
        <v>23</v>
      </c>
      <c r="E7" s="28" t="str">
        <f>VLOOKUP(D7,Sheet2!A$1:B$353,2,FALSE)</f>
        <v>Rural 80</v>
      </c>
      <c r="F7" s="29">
        <v>21985</v>
      </c>
      <c r="G7" s="29">
        <v>7297</v>
      </c>
      <c r="H7" s="29">
        <v>6808</v>
      </c>
      <c r="I7" s="29">
        <v>4993</v>
      </c>
      <c r="J7" s="29">
        <v>2754</v>
      </c>
      <c r="K7" s="29">
        <v>1053</v>
      </c>
      <c r="L7" s="29">
        <v>467</v>
      </c>
      <c r="M7" s="29">
        <v>27</v>
      </c>
      <c r="N7" s="30">
        <v>45384</v>
      </c>
      <c r="O7" s="31">
        <v>352</v>
      </c>
      <c r="P7" s="66">
        <f t="shared" ref="P7:P70" si="0">O7/F7</f>
        <v>1.6010916534000455E-2</v>
      </c>
      <c r="Q7" s="87">
        <f t="shared" ref="Q7:Q70" si="1">1+SUMPRODUCT((E$6:E$331=E7)*(P$6:P$331&gt;P7))</f>
        <v>29</v>
      </c>
      <c r="R7" s="29">
        <v>183</v>
      </c>
      <c r="S7" s="66">
        <f t="shared" ref="S7:S70" si="2">R7/G7</f>
        <v>2.5078799506646567E-2</v>
      </c>
      <c r="T7" s="87">
        <f t="shared" ref="T7:T70" si="3">1+SUMPRODUCT((E$6:E$331=E7)*(S$6:S$331&gt;S7))</f>
        <v>19</v>
      </c>
      <c r="U7" s="29">
        <v>270</v>
      </c>
      <c r="V7" s="66">
        <f t="shared" ref="V7:V70" si="4">U7/H7</f>
        <v>3.9659224441833139E-2</v>
      </c>
      <c r="W7" s="87">
        <f t="shared" ref="W7:W70" si="5">1+SUMPRODUCT((E$6:E$331=E7)*(V$6:V$331&gt;V7))</f>
        <v>15</v>
      </c>
      <c r="X7" s="29">
        <v>238</v>
      </c>
      <c r="Y7" s="66">
        <f t="shared" ref="Y7:Y70" si="6">X7/I7</f>
        <v>4.7666733426797517E-2</v>
      </c>
      <c r="Z7" s="87">
        <f t="shared" ref="Z7:Z70" si="7">1+SUMPRODUCT((E$6:E$331=E7)*(Y$6:Y$331&gt;Y7))</f>
        <v>14</v>
      </c>
      <c r="AA7" s="29">
        <v>117</v>
      </c>
      <c r="AB7" s="66">
        <f t="shared" ref="AB7:AB70" si="8">AA7/J7</f>
        <v>4.2483660130718956E-2</v>
      </c>
      <c r="AC7" s="87">
        <f t="shared" ref="AC7:AC70" si="9">1+SUMPRODUCT((E$6:E$331=E7)*(AB$6:AB$331&gt;AB7))</f>
        <v>14</v>
      </c>
      <c r="AD7" s="29">
        <v>57</v>
      </c>
      <c r="AE7" s="66">
        <f t="shared" ref="AE7:AE70" si="10">AD7/K7</f>
        <v>5.4131054131054131E-2</v>
      </c>
      <c r="AF7" s="87">
        <f t="shared" ref="AF7:AF70" si="11">1+SUMPRODUCT((E$6:E$331=E7)*(AE$6:AE$331&gt;AE7))</f>
        <v>11</v>
      </c>
      <c r="AG7" s="29">
        <v>34</v>
      </c>
      <c r="AH7" s="66">
        <f t="shared" ref="AH7:AH70" si="12">AG7/L7</f>
        <v>7.2805139186295498E-2</v>
      </c>
      <c r="AI7" s="87">
        <f t="shared" ref="AI7:AI70" si="13">1+SUMPRODUCT((E$6:E$331=E7)*(AH$6:AH$331&gt;AH7))</f>
        <v>12</v>
      </c>
      <c r="AJ7" s="29">
        <v>1</v>
      </c>
      <c r="AK7" s="66">
        <f t="shared" ref="AK7:AK70" si="14">AJ7/M7</f>
        <v>3.7037037037037035E-2</v>
      </c>
      <c r="AL7" s="87">
        <f t="shared" ref="AL7:AL70" si="15">1+SUMPRODUCT((E$6:E$331=E7)*(AK$6:AK$331&gt;AK7))</f>
        <v>37</v>
      </c>
      <c r="AM7" s="30">
        <v>1252</v>
      </c>
      <c r="AN7" s="79">
        <f t="shared" ref="AN7:AN70" si="16">AM7/N7</f>
        <v>2.7586814736471003E-2</v>
      </c>
      <c r="AO7" s="32">
        <f t="shared" ref="AO7:AO70" si="17">1+SUMPRODUCT((E$6:E$331=E7)*(AN$6:AN$331&gt;AN7))</f>
        <v>18</v>
      </c>
      <c r="AP7" s="33"/>
      <c r="AQ7" s="33"/>
      <c r="AR7" s="33"/>
      <c r="AS7" s="33"/>
      <c r="AT7" s="33"/>
      <c r="AU7" s="33"/>
      <c r="AV7" s="33"/>
      <c r="AW7" s="34"/>
      <c r="AX7" s="34"/>
      <c r="AY7" s="34"/>
      <c r="AZ7" s="34"/>
      <c r="BA7" s="34"/>
      <c r="BB7" s="34"/>
      <c r="BC7" s="34"/>
    </row>
    <row r="8" spans="1:61" x14ac:dyDescent="0.2">
      <c r="A8" s="25" t="s">
        <v>24</v>
      </c>
      <c r="B8" s="26" t="s">
        <v>18</v>
      </c>
      <c r="C8" s="27" t="s">
        <v>25</v>
      </c>
      <c r="D8" s="28" t="s">
        <v>26</v>
      </c>
      <c r="E8" s="28" t="str">
        <f>VLOOKUP(D8,Sheet2!A$1:B$353,2,FALSE)</f>
        <v>Significant Rural</v>
      </c>
      <c r="F8" s="29">
        <v>21654</v>
      </c>
      <c r="G8" s="29">
        <v>11519</v>
      </c>
      <c r="H8" s="29">
        <v>9973</v>
      </c>
      <c r="I8" s="29">
        <v>5937</v>
      </c>
      <c r="J8" s="29">
        <v>2915</v>
      </c>
      <c r="K8" s="29">
        <v>1530</v>
      </c>
      <c r="L8" s="29">
        <v>1338</v>
      </c>
      <c r="M8" s="29">
        <v>120</v>
      </c>
      <c r="N8" s="30">
        <v>54986</v>
      </c>
      <c r="O8" s="31">
        <v>102</v>
      </c>
      <c r="P8" s="66">
        <f t="shared" si="0"/>
        <v>4.7104461069548348E-3</v>
      </c>
      <c r="Q8" s="87">
        <f t="shared" si="1"/>
        <v>41</v>
      </c>
      <c r="R8" s="29">
        <v>60</v>
      </c>
      <c r="S8" s="66">
        <f t="shared" si="2"/>
        <v>5.2087854848511155E-3</v>
      </c>
      <c r="T8" s="87">
        <f t="shared" si="3"/>
        <v>27</v>
      </c>
      <c r="U8" s="29">
        <v>67</v>
      </c>
      <c r="V8" s="66">
        <f t="shared" si="4"/>
        <v>6.7181389752331297E-3</v>
      </c>
      <c r="W8" s="87">
        <f t="shared" si="5"/>
        <v>22</v>
      </c>
      <c r="X8" s="29">
        <v>24</v>
      </c>
      <c r="Y8" s="66">
        <f t="shared" si="6"/>
        <v>4.0424456796361802E-3</v>
      </c>
      <c r="Z8" s="87">
        <f t="shared" si="7"/>
        <v>33</v>
      </c>
      <c r="AA8" s="29">
        <v>9</v>
      </c>
      <c r="AB8" s="66">
        <f t="shared" si="8"/>
        <v>3.0874785591766723E-3</v>
      </c>
      <c r="AC8" s="87">
        <f t="shared" si="9"/>
        <v>40</v>
      </c>
      <c r="AD8" s="29">
        <v>10</v>
      </c>
      <c r="AE8" s="66">
        <f t="shared" si="10"/>
        <v>6.5359477124183009E-3</v>
      </c>
      <c r="AF8" s="87">
        <f t="shared" si="11"/>
        <v>24</v>
      </c>
      <c r="AG8" s="29">
        <v>13</v>
      </c>
      <c r="AH8" s="66">
        <f t="shared" si="12"/>
        <v>9.7159940209267555E-3</v>
      </c>
      <c r="AI8" s="87">
        <f t="shared" si="13"/>
        <v>19</v>
      </c>
      <c r="AJ8" s="29">
        <v>1</v>
      </c>
      <c r="AK8" s="66">
        <f t="shared" si="14"/>
        <v>8.3333333333333332E-3</v>
      </c>
      <c r="AL8" s="87">
        <f t="shared" si="15"/>
        <v>38</v>
      </c>
      <c r="AM8" s="30">
        <v>286</v>
      </c>
      <c r="AN8" s="79">
        <f t="shared" si="16"/>
        <v>5.201323973375041E-3</v>
      </c>
      <c r="AO8" s="32">
        <f t="shared" si="17"/>
        <v>30</v>
      </c>
      <c r="AP8" s="33"/>
      <c r="AQ8" s="33"/>
      <c r="AR8" s="33"/>
      <c r="AS8" s="33"/>
      <c r="AT8" s="33"/>
      <c r="AU8" s="33"/>
      <c r="AV8" s="33"/>
      <c r="AW8" s="34"/>
      <c r="AX8" s="34"/>
      <c r="AY8" s="34"/>
      <c r="AZ8" s="34"/>
      <c r="BA8" s="34"/>
      <c r="BB8" s="34"/>
      <c r="BC8" s="34"/>
    </row>
    <row r="9" spans="1:61" x14ac:dyDescent="0.2">
      <c r="A9" s="25" t="s">
        <v>27</v>
      </c>
      <c r="B9" s="26" t="s">
        <v>18</v>
      </c>
      <c r="C9" s="27" t="s">
        <v>19</v>
      </c>
      <c r="D9" s="28" t="s">
        <v>28</v>
      </c>
      <c r="E9" s="28" t="str">
        <f>VLOOKUP(D9,Sheet2!A$1:B$353,2,FALSE)</f>
        <v>Large Urban</v>
      </c>
      <c r="F9" s="29">
        <v>7613</v>
      </c>
      <c r="G9" s="29">
        <v>12150</v>
      </c>
      <c r="H9" s="29">
        <v>18877</v>
      </c>
      <c r="I9" s="29">
        <v>14474</v>
      </c>
      <c r="J9" s="29">
        <v>9870</v>
      </c>
      <c r="K9" s="29">
        <v>5480</v>
      </c>
      <c r="L9" s="29">
        <v>2625</v>
      </c>
      <c r="M9" s="29">
        <v>270</v>
      </c>
      <c r="N9" s="30">
        <v>71359</v>
      </c>
      <c r="O9" s="31">
        <v>146</v>
      </c>
      <c r="P9" s="66">
        <f t="shared" si="0"/>
        <v>1.9177722317089189E-2</v>
      </c>
      <c r="Q9" s="87">
        <f t="shared" si="1"/>
        <v>4</v>
      </c>
      <c r="R9" s="29">
        <v>180</v>
      </c>
      <c r="S9" s="66">
        <f t="shared" si="2"/>
        <v>1.4814814814814815E-2</v>
      </c>
      <c r="T9" s="87">
        <f t="shared" si="3"/>
        <v>5</v>
      </c>
      <c r="U9" s="29">
        <v>400</v>
      </c>
      <c r="V9" s="66">
        <f t="shared" si="4"/>
        <v>2.1189807702495098E-2</v>
      </c>
      <c r="W9" s="87">
        <f t="shared" si="5"/>
        <v>3</v>
      </c>
      <c r="X9" s="29">
        <v>370</v>
      </c>
      <c r="Y9" s="66">
        <f t="shared" si="6"/>
        <v>2.5563078623739119E-2</v>
      </c>
      <c r="Z9" s="87">
        <f t="shared" si="7"/>
        <v>3</v>
      </c>
      <c r="AA9" s="29">
        <v>227</v>
      </c>
      <c r="AB9" s="66">
        <f t="shared" si="8"/>
        <v>2.2998986828774062E-2</v>
      </c>
      <c r="AC9" s="87">
        <f t="shared" si="9"/>
        <v>6</v>
      </c>
      <c r="AD9" s="29">
        <v>146</v>
      </c>
      <c r="AE9" s="66">
        <f t="shared" si="10"/>
        <v>2.6642335766423358E-2</v>
      </c>
      <c r="AF9" s="87">
        <f t="shared" si="11"/>
        <v>5</v>
      </c>
      <c r="AG9" s="29">
        <v>122</v>
      </c>
      <c r="AH9" s="66">
        <f t="shared" si="12"/>
        <v>4.6476190476190476E-2</v>
      </c>
      <c r="AI9" s="87">
        <f t="shared" si="13"/>
        <v>5</v>
      </c>
      <c r="AJ9" s="29">
        <v>21</v>
      </c>
      <c r="AK9" s="66">
        <f t="shared" si="14"/>
        <v>7.7777777777777779E-2</v>
      </c>
      <c r="AL9" s="87">
        <f t="shared" si="15"/>
        <v>5</v>
      </c>
      <c r="AM9" s="30">
        <v>1612</v>
      </c>
      <c r="AN9" s="79">
        <f t="shared" si="16"/>
        <v>2.2590002662593367E-2</v>
      </c>
      <c r="AO9" s="32">
        <f t="shared" si="17"/>
        <v>4</v>
      </c>
      <c r="AP9" s="33"/>
      <c r="AQ9" s="33"/>
      <c r="AR9" s="33"/>
      <c r="AS9" s="33"/>
      <c r="AT9" s="33"/>
      <c r="AU9" s="33"/>
      <c r="AV9" s="33"/>
      <c r="AW9" s="34"/>
      <c r="AX9" s="34"/>
      <c r="AY9" s="34"/>
      <c r="AZ9" s="34"/>
      <c r="BA9" s="34"/>
      <c r="BB9" s="34"/>
      <c r="BC9" s="34"/>
    </row>
    <row r="10" spans="1:61" x14ac:dyDescent="0.2">
      <c r="A10" s="25" t="s">
        <v>29</v>
      </c>
      <c r="B10" s="26" t="s">
        <v>18</v>
      </c>
      <c r="C10" s="27" t="s">
        <v>25</v>
      </c>
      <c r="D10" s="28" t="s">
        <v>30</v>
      </c>
      <c r="E10" s="28" t="str">
        <f>VLOOKUP(D10,Sheet2!A$1:B$353,2,FALSE)</f>
        <v>Other Urban</v>
      </c>
      <c r="F10" s="29">
        <v>29071</v>
      </c>
      <c r="G10" s="29">
        <v>10559</v>
      </c>
      <c r="H10" s="29">
        <v>8168</v>
      </c>
      <c r="I10" s="29">
        <v>3529</v>
      </c>
      <c r="J10" s="29">
        <v>1152</v>
      </c>
      <c r="K10" s="29">
        <v>405</v>
      </c>
      <c r="L10" s="29">
        <v>123</v>
      </c>
      <c r="M10" s="29">
        <v>23</v>
      </c>
      <c r="N10" s="30">
        <v>53030</v>
      </c>
      <c r="O10" s="31">
        <v>87</v>
      </c>
      <c r="P10" s="66">
        <f t="shared" si="0"/>
        <v>2.9926731106601082E-3</v>
      </c>
      <c r="Q10" s="87">
        <f t="shared" si="1"/>
        <v>41</v>
      </c>
      <c r="R10" s="29">
        <v>26</v>
      </c>
      <c r="S10" s="66">
        <f t="shared" si="2"/>
        <v>2.4623543896202292E-3</v>
      </c>
      <c r="T10" s="87">
        <f t="shared" si="3"/>
        <v>45</v>
      </c>
      <c r="U10" s="29">
        <v>14</v>
      </c>
      <c r="V10" s="66">
        <f t="shared" si="4"/>
        <v>1.7140058765915769E-3</v>
      </c>
      <c r="W10" s="87">
        <f t="shared" si="5"/>
        <v>46</v>
      </c>
      <c r="X10" s="29">
        <v>11</v>
      </c>
      <c r="Y10" s="66">
        <f t="shared" si="6"/>
        <v>3.1170303202040237E-3</v>
      </c>
      <c r="Z10" s="87">
        <f t="shared" si="7"/>
        <v>36</v>
      </c>
      <c r="AA10" s="29">
        <v>6</v>
      </c>
      <c r="AB10" s="66">
        <f t="shared" si="8"/>
        <v>5.208333333333333E-3</v>
      </c>
      <c r="AC10" s="87">
        <f t="shared" si="9"/>
        <v>23</v>
      </c>
      <c r="AD10" s="29">
        <v>2</v>
      </c>
      <c r="AE10" s="66">
        <f t="shared" si="10"/>
        <v>4.9382716049382715E-3</v>
      </c>
      <c r="AF10" s="87">
        <f t="shared" si="11"/>
        <v>28</v>
      </c>
      <c r="AG10" s="29">
        <v>0</v>
      </c>
      <c r="AH10" s="66">
        <f t="shared" si="12"/>
        <v>0</v>
      </c>
      <c r="AI10" s="87">
        <f t="shared" si="13"/>
        <v>52</v>
      </c>
      <c r="AJ10" s="29">
        <v>0</v>
      </c>
      <c r="AK10" s="66">
        <f t="shared" si="14"/>
        <v>0</v>
      </c>
      <c r="AL10" s="87">
        <f t="shared" si="15"/>
        <v>28</v>
      </c>
      <c r="AM10" s="30">
        <v>146</v>
      </c>
      <c r="AN10" s="79">
        <f t="shared" si="16"/>
        <v>2.7531585894776541E-3</v>
      </c>
      <c r="AO10" s="32">
        <f t="shared" si="17"/>
        <v>43</v>
      </c>
      <c r="AP10" s="33"/>
      <c r="AQ10" s="33"/>
      <c r="AR10" s="33"/>
      <c r="AS10" s="33"/>
      <c r="AT10" s="33"/>
      <c r="AU10" s="33"/>
      <c r="AV10" s="33"/>
      <c r="AW10" s="34"/>
      <c r="AX10" s="34"/>
      <c r="AY10" s="34"/>
      <c r="AZ10" s="34"/>
      <c r="BA10" s="34"/>
      <c r="BB10" s="34"/>
      <c r="BC10" s="34"/>
    </row>
    <row r="11" spans="1:61" x14ac:dyDescent="0.2">
      <c r="A11" s="25" t="s">
        <v>31</v>
      </c>
      <c r="B11" s="26" t="s">
        <v>18</v>
      </c>
      <c r="C11" s="27" t="s">
        <v>19</v>
      </c>
      <c r="D11" s="28" t="s">
        <v>32</v>
      </c>
      <c r="E11" s="28" t="str">
        <f>VLOOKUP(D11,Sheet2!A$1:B$353,2,FALSE)</f>
        <v>Significant Rural</v>
      </c>
      <c r="F11" s="29">
        <v>3894</v>
      </c>
      <c r="G11" s="29">
        <v>11937</v>
      </c>
      <c r="H11" s="29">
        <v>12254</v>
      </c>
      <c r="I11" s="29">
        <v>8353</v>
      </c>
      <c r="J11" s="29">
        <v>6308</v>
      </c>
      <c r="K11" s="29">
        <v>5048</v>
      </c>
      <c r="L11" s="29">
        <v>3017</v>
      </c>
      <c r="M11" s="29">
        <v>189</v>
      </c>
      <c r="N11" s="30">
        <v>51000</v>
      </c>
      <c r="O11" s="31">
        <v>44</v>
      </c>
      <c r="P11" s="66">
        <f t="shared" si="0"/>
        <v>1.1299435028248588E-2</v>
      </c>
      <c r="Q11" s="87">
        <f t="shared" si="1"/>
        <v>18</v>
      </c>
      <c r="R11" s="29">
        <v>42</v>
      </c>
      <c r="S11" s="66">
        <f t="shared" si="2"/>
        <v>3.5184719778838906E-3</v>
      </c>
      <c r="T11" s="87">
        <f t="shared" si="3"/>
        <v>36</v>
      </c>
      <c r="U11" s="29">
        <v>60</v>
      </c>
      <c r="V11" s="66">
        <f t="shared" si="4"/>
        <v>4.8963603721233883E-3</v>
      </c>
      <c r="W11" s="87">
        <f t="shared" si="5"/>
        <v>27</v>
      </c>
      <c r="X11" s="29">
        <v>46</v>
      </c>
      <c r="Y11" s="66">
        <f t="shared" si="6"/>
        <v>5.5070034718065364E-3</v>
      </c>
      <c r="Z11" s="87">
        <f t="shared" si="7"/>
        <v>21</v>
      </c>
      <c r="AA11" s="29">
        <v>44</v>
      </c>
      <c r="AB11" s="66">
        <f t="shared" si="8"/>
        <v>6.9752694990488267E-3</v>
      </c>
      <c r="AC11" s="87">
        <f t="shared" si="9"/>
        <v>18</v>
      </c>
      <c r="AD11" s="29">
        <v>37</v>
      </c>
      <c r="AE11" s="66">
        <f t="shared" si="10"/>
        <v>7.3296354992076068E-3</v>
      </c>
      <c r="AF11" s="87">
        <f t="shared" si="11"/>
        <v>18</v>
      </c>
      <c r="AG11" s="29">
        <v>44</v>
      </c>
      <c r="AH11" s="66">
        <f t="shared" si="12"/>
        <v>1.4584023864766324E-2</v>
      </c>
      <c r="AI11" s="87">
        <f t="shared" si="13"/>
        <v>10</v>
      </c>
      <c r="AJ11" s="29">
        <v>7</v>
      </c>
      <c r="AK11" s="66">
        <f t="shared" si="14"/>
        <v>3.7037037037037035E-2</v>
      </c>
      <c r="AL11" s="87">
        <f t="shared" si="15"/>
        <v>12</v>
      </c>
      <c r="AM11" s="30">
        <v>324</v>
      </c>
      <c r="AN11" s="79">
        <f t="shared" si="16"/>
        <v>6.3529411764705881E-3</v>
      </c>
      <c r="AO11" s="32">
        <f t="shared" si="17"/>
        <v>23</v>
      </c>
      <c r="AP11" s="33"/>
      <c r="AQ11" s="33"/>
      <c r="AR11" s="33"/>
      <c r="AS11" s="33"/>
      <c r="AT11" s="33"/>
      <c r="AU11" s="33"/>
      <c r="AV11" s="33"/>
      <c r="AW11" s="34"/>
      <c r="AX11" s="34"/>
      <c r="AY11" s="34"/>
      <c r="AZ11" s="34"/>
      <c r="BA11" s="34"/>
      <c r="BB11" s="34"/>
      <c r="BC11" s="34"/>
    </row>
    <row r="12" spans="1:61" x14ac:dyDescent="0.2">
      <c r="A12" s="25" t="s">
        <v>33</v>
      </c>
      <c r="B12" s="26" t="s">
        <v>18</v>
      </c>
      <c r="C12" s="27" t="s">
        <v>19</v>
      </c>
      <c r="D12" s="28" t="s">
        <v>34</v>
      </c>
      <c r="E12" s="28" t="str">
        <f>VLOOKUP(D12,Sheet2!A$1:B$353,2,FALSE)</f>
        <v>Rural 50</v>
      </c>
      <c r="F12" s="29">
        <v>3108</v>
      </c>
      <c r="G12" s="29">
        <v>12133</v>
      </c>
      <c r="H12" s="29">
        <v>21342</v>
      </c>
      <c r="I12" s="29">
        <v>12689</v>
      </c>
      <c r="J12" s="29">
        <v>10480</v>
      </c>
      <c r="K12" s="29">
        <v>7489</v>
      </c>
      <c r="L12" s="29">
        <v>5844</v>
      </c>
      <c r="M12" s="29">
        <v>382</v>
      </c>
      <c r="N12" s="30">
        <v>73467</v>
      </c>
      <c r="O12" s="31">
        <v>39</v>
      </c>
      <c r="P12" s="66">
        <f t="shared" si="0"/>
        <v>1.2548262548262547E-2</v>
      </c>
      <c r="Q12" s="87">
        <f t="shared" si="1"/>
        <v>21</v>
      </c>
      <c r="R12" s="29">
        <v>50</v>
      </c>
      <c r="S12" s="66">
        <f t="shared" si="2"/>
        <v>4.1209923349542566E-3</v>
      </c>
      <c r="T12" s="87">
        <f t="shared" si="3"/>
        <v>34</v>
      </c>
      <c r="U12" s="29">
        <v>70</v>
      </c>
      <c r="V12" s="66">
        <f t="shared" si="4"/>
        <v>3.279917533502015E-3</v>
      </c>
      <c r="W12" s="87">
        <f t="shared" si="5"/>
        <v>40</v>
      </c>
      <c r="X12" s="29">
        <v>51</v>
      </c>
      <c r="Y12" s="66">
        <f t="shared" si="6"/>
        <v>4.0192292536842932E-3</v>
      </c>
      <c r="Z12" s="87">
        <f t="shared" si="7"/>
        <v>38</v>
      </c>
      <c r="AA12" s="29">
        <v>44</v>
      </c>
      <c r="AB12" s="66">
        <f t="shared" si="8"/>
        <v>4.1984732824427483E-3</v>
      </c>
      <c r="AC12" s="87">
        <f t="shared" si="9"/>
        <v>37</v>
      </c>
      <c r="AD12" s="29">
        <v>30</v>
      </c>
      <c r="AE12" s="66">
        <f t="shared" si="10"/>
        <v>4.0058752837494995E-3</v>
      </c>
      <c r="AF12" s="87">
        <f t="shared" si="11"/>
        <v>41</v>
      </c>
      <c r="AG12" s="29">
        <v>53</v>
      </c>
      <c r="AH12" s="66">
        <f t="shared" si="12"/>
        <v>9.0691307323750858E-3</v>
      </c>
      <c r="AI12" s="87">
        <f t="shared" si="13"/>
        <v>29</v>
      </c>
      <c r="AJ12" s="29">
        <v>8</v>
      </c>
      <c r="AK12" s="66">
        <f t="shared" si="14"/>
        <v>2.0942408376963352E-2</v>
      </c>
      <c r="AL12" s="87">
        <f t="shared" si="15"/>
        <v>27</v>
      </c>
      <c r="AM12" s="30">
        <v>345</v>
      </c>
      <c r="AN12" s="79">
        <f t="shared" si="16"/>
        <v>4.6959859528768015E-3</v>
      </c>
      <c r="AO12" s="32">
        <f t="shared" si="17"/>
        <v>39</v>
      </c>
      <c r="AP12" s="33"/>
      <c r="AQ12" s="33"/>
      <c r="AR12" s="33"/>
      <c r="AS12" s="33"/>
      <c r="AT12" s="33"/>
      <c r="AU12" s="33"/>
      <c r="AV12" s="33"/>
      <c r="AW12" s="34"/>
      <c r="AX12" s="34"/>
      <c r="AY12" s="34"/>
      <c r="AZ12" s="34"/>
      <c r="BA12" s="34"/>
      <c r="BB12" s="34"/>
      <c r="BC12" s="34"/>
    </row>
    <row r="13" spans="1:61" x14ac:dyDescent="0.2">
      <c r="A13" s="25" t="s">
        <v>35</v>
      </c>
      <c r="B13" s="26" t="s">
        <v>18</v>
      </c>
      <c r="C13" s="27" t="s">
        <v>10</v>
      </c>
      <c r="D13" s="28" t="s">
        <v>36</v>
      </c>
      <c r="E13" s="28" t="str">
        <f>VLOOKUP(D13,Sheet2!A$1:B$353,2,FALSE)</f>
        <v>Rural 80</v>
      </c>
      <c r="F13" s="29">
        <v>4588</v>
      </c>
      <c r="G13" s="29">
        <v>11550</v>
      </c>
      <c r="H13" s="29">
        <v>7953</v>
      </c>
      <c r="I13" s="29">
        <v>6985</v>
      </c>
      <c r="J13" s="29">
        <v>4071</v>
      </c>
      <c r="K13" s="29">
        <v>2165</v>
      </c>
      <c r="L13" s="29">
        <v>1602</v>
      </c>
      <c r="M13" s="29">
        <v>182</v>
      </c>
      <c r="N13" s="30">
        <v>39096</v>
      </c>
      <c r="O13" s="31">
        <v>68</v>
      </c>
      <c r="P13" s="66">
        <f t="shared" si="0"/>
        <v>1.4821272885789015E-2</v>
      </c>
      <c r="Q13" s="87">
        <f t="shared" si="1"/>
        <v>32</v>
      </c>
      <c r="R13" s="29">
        <v>73</v>
      </c>
      <c r="S13" s="66">
        <f t="shared" si="2"/>
        <v>6.3203463203463208E-3</v>
      </c>
      <c r="T13" s="87">
        <f t="shared" si="3"/>
        <v>41</v>
      </c>
      <c r="U13" s="29">
        <v>85</v>
      </c>
      <c r="V13" s="66">
        <f t="shared" si="4"/>
        <v>1.0687790770778322E-2</v>
      </c>
      <c r="W13" s="87">
        <f t="shared" si="5"/>
        <v>27</v>
      </c>
      <c r="X13" s="29">
        <v>78</v>
      </c>
      <c r="Y13" s="66">
        <f t="shared" si="6"/>
        <v>1.1166785969935577E-2</v>
      </c>
      <c r="Z13" s="87">
        <f t="shared" si="7"/>
        <v>28</v>
      </c>
      <c r="AA13" s="29">
        <v>53</v>
      </c>
      <c r="AB13" s="66">
        <f t="shared" si="8"/>
        <v>1.301891427167772E-2</v>
      </c>
      <c r="AC13" s="87">
        <f t="shared" si="9"/>
        <v>25</v>
      </c>
      <c r="AD13" s="29">
        <v>51</v>
      </c>
      <c r="AE13" s="66">
        <f t="shared" si="10"/>
        <v>2.3556581986143188E-2</v>
      </c>
      <c r="AF13" s="87">
        <f t="shared" si="11"/>
        <v>20</v>
      </c>
      <c r="AG13" s="29">
        <v>55</v>
      </c>
      <c r="AH13" s="66">
        <f t="shared" si="12"/>
        <v>3.4332084893882647E-2</v>
      </c>
      <c r="AI13" s="87">
        <f t="shared" si="13"/>
        <v>22</v>
      </c>
      <c r="AJ13" s="29">
        <v>13</v>
      </c>
      <c r="AK13" s="66">
        <f t="shared" si="14"/>
        <v>7.1428571428571425E-2</v>
      </c>
      <c r="AL13" s="87">
        <f t="shared" si="15"/>
        <v>22</v>
      </c>
      <c r="AM13" s="30">
        <v>476</v>
      </c>
      <c r="AN13" s="79">
        <f t="shared" si="16"/>
        <v>1.2175158583998364E-2</v>
      </c>
      <c r="AO13" s="32">
        <f t="shared" si="17"/>
        <v>28</v>
      </c>
      <c r="AP13" s="33"/>
      <c r="AQ13" s="33"/>
      <c r="AR13" s="33"/>
      <c r="AS13" s="33"/>
      <c r="AT13" s="33"/>
      <c r="AU13" s="33"/>
      <c r="AV13" s="33"/>
      <c r="AW13" s="34"/>
      <c r="AX13" s="34"/>
      <c r="AY13" s="34"/>
      <c r="AZ13" s="34"/>
      <c r="BA13" s="34"/>
      <c r="BB13" s="34"/>
      <c r="BC13" s="34"/>
    </row>
    <row r="14" spans="1:61" x14ac:dyDescent="0.2">
      <c r="A14" s="25" t="s">
        <v>37</v>
      </c>
      <c r="B14" s="26" t="s">
        <v>38</v>
      </c>
      <c r="C14" s="27" t="s">
        <v>39</v>
      </c>
      <c r="D14" s="28" t="s">
        <v>628</v>
      </c>
      <c r="E14" s="28" t="str">
        <f>VLOOKUP(D14,Sheet2!A$1:B$353,2,FALSE)</f>
        <v>Major Urban</v>
      </c>
      <c r="F14" s="29">
        <v>7164</v>
      </c>
      <c r="G14" s="29">
        <v>10844</v>
      </c>
      <c r="H14" s="29">
        <v>43437</v>
      </c>
      <c r="I14" s="29">
        <v>8488</v>
      </c>
      <c r="J14" s="29">
        <v>1703</v>
      </c>
      <c r="K14" s="29">
        <v>330</v>
      </c>
      <c r="L14" s="29">
        <v>44</v>
      </c>
      <c r="M14" s="29">
        <v>18</v>
      </c>
      <c r="N14" s="30">
        <v>72028</v>
      </c>
      <c r="O14" s="31">
        <v>20</v>
      </c>
      <c r="P14" s="66">
        <f t="shared" si="0"/>
        <v>2.7917364600781687E-3</v>
      </c>
      <c r="Q14" s="87">
        <f t="shared" si="1"/>
        <v>55</v>
      </c>
      <c r="R14" s="29">
        <v>33</v>
      </c>
      <c r="S14" s="66">
        <f t="shared" si="2"/>
        <v>3.0431575064551828E-3</v>
      </c>
      <c r="T14" s="87">
        <f t="shared" si="3"/>
        <v>55</v>
      </c>
      <c r="U14" s="29">
        <v>103</v>
      </c>
      <c r="V14" s="66">
        <f t="shared" si="4"/>
        <v>2.3712503165504062E-3</v>
      </c>
      <c r="W14" s="87">
        <f t="shared" si="5"/>
        <v>57</v>
      </c>
      <c r="X14" s="29">
        <v>19</v>
      </c>
      <c r="Y14" s="66">
        <f t="shared" si="6"/>
        <v>2.2384542884071631E-3</v>
      </c>
      <c r="Z14" s="87">
        <f t="shared" si="7"/>
        <v>58</v>
      </c>
      <c r="AA14" s="29">
        <v>5</v>
      </c>
      <c r="AB14" s="66">
        <f t="shared" si="8"/>
        <v>2.935995302407516E-3</v>
      </c>
      <c r="AC14" s="87">
        <f t="shared" si="9"/>
        <v>52</v>
      </c>
      <c r="AD14" s="29">
        <v>1</v>
      </c>
      <c r="AE14" s="66">
        <f t="shared" si="10"/>
        <v>3.0303030303030303E-3</v>
      </c>
      <c r="AF14" s="87">
        <f t="shared" si="11"/>
        <v>50</v>
      </c>
      <c r="AG14" s="29">
        <v>0</v>
      </c>
      <c r="AH14" s="66">
        <f t="shared" si="12"/>
        <v>0</v>
      </c>
      <c r="AI14" s="87">
        <f t="shared" si="13"/>
        <v>67</v>
      </c>
      <c r="AJ14" s="29">
        <v>0</v>
      </c>
      <c r="AK14" s="66">
        <f t="shared" si="14"/>
        <v>0</v>
      </c>
      <c r="AL14" s="87">
        <f t="shared" si="15"/>
        <v>53</v>
      </c>
      <c r="AM14" s="30">
        <v>181</v>
      </c>
      <c r="AN14" s="79">
        <f t="shared" si="16"/>
        <v>2.5129116454712056E-3</v>
      </c>
      <c r="AO14" s="32">
        <f t="shared" si="17"/>
        <v>56</v>
      </c>
      <c r="AP14" s="33"/>
      <c r="AQ14" s="33"/>
      <c r="AR14" s="33"/>
      <c r="AS14" s="33"/>
      <c r="AT14" s="33"/>
      <c r="AU14" s="33"/>
      <c r="AV14" s="33"/>
      <c r="AW14" s="34"/>
      <c r="AX14" s="34"/>
      <c r="AY14" s="34"/>
      <c r="AZ14" s="34"/>
      <c r="BA14" s="34"/>
      <c r="BB14" s="34"/>
      <c r="BC14" s="34"/>
    </row>
    <row r="15" spans="1:61" x14ac:dyDescent="0.2">
      <c r="A15" s="25" t="s">
        <v>40</v>
      </c>
      <c r="B15" s="26" t="s">
        <v>38</v>
      </c>
      <c r="C15" s="27" t="s">
        <v>39</v>
      </c>
      <c r="D15" s="28" t="s">
        <v>41</v>
      </c>
      <c r="E15" s="28" t="str">
        <f>VLOOKUP(D15,Sheet2!A$1:B$353,2,FALSE)</f>
        <v>Major Urban</v>
      </c>
      <c r="F15" s="29">
        <v>2686</v>
      </c>
      <c r="G15" s="29">
        <v>9723</v>
      </c>
      <c r="H15" s="29">
        <v>27455</v>
      </c>
      <c r="I15" s="29">
        <v>32367</v>
      </c>
      <c r="J15" s="29">
        <v>29968</v>
      </c>
      <c r="K15" s="29">
        <v>18990</v>
      </c>
      <c r="L15" s="29">
        <v>15647</v>
      </c>
      <c r="M15" s="29">
        <v>3992</v>
      </c>
      <c r="N15" s="30">
        <v>140828</v>
      </c>
      <c r="O15" s="31">
        <v>101</v>
      </c>
      <c r="P15" s="66">
        <f t="shared" si="0"/>
        <v>3.7602382725241995E-2</v>
      </c>
      <c r="Q15" s="87">
        <f t="shared" si="1"/>
        <v>9</v>
      </c>
      <c r="R15" s="29">
        <v>214</v>
      </c>
      <c r="S15" s="66">
        <f t="shared" si="2"/>
        <v>2.2009667798004732E-2</v>
      </c>
      <c r="T15" s="87">
        <f t="shared" si="3"/>
        <v>5</v>
      </c>
      <c r="U15" s="29">
        <v>592</v>
      </c>
      <c r="V15" s="66">
        <f t="shared" si="4"/>
        <v>2.1562556911309417E-2</v>
      </c>
      <c r="W15" s="87">
        <f t="shared" si="5"/>
        <v>8</v>
      </c>
      <c r="X15" s="29">
        <v>648</v>
      </c>
      <c r="Y15" s="66">
        <f t="shared" si="6"/>
        <v>2.002039113912318E-2</v>
      </c>
      <c r="Z15" s="87">
        <f t="shared" si="7"/>
        <v>8</v>
      </c>
      <c r="AA15" s="29">
        <v>450</v>
      </c>
      <c r="AB15" s="66">
        <f t="shared" si="8"/>
        <v>1.5016017084890551E-2</v>
      </c>
      <c r="AC15" s="87">
        <f t="shared" si="9"/>
        <v>13</v>
      </c>
      <c r="AD15" s="29">
        <v>318</v>
      </c>
      <c r="AE15" s="66">
        <f t="shared" si="10"/>
        <v>1.6745655608214848E-2</v>
      </c>
      <c r="AF15" s="87">
        <f t="shared" si="11"/>
        <v>11</v>
      </c>
      <c r="AG15" s="29">
        <v>249</v>
      </c>
      <c r="AH15" s="66">
        <f t="shared" si="12"/>
        <v>1.591359366012654E-2</v>
      </c>
      <c r="AI15" s="87">
        <f t="shared" si="13"/>
        <v>12</v>
      </c>
      <c r="AJ15" s="29">
        <v>106</v>
      </c>
      <c r="AK15" s="66">
        <f t="shared" si="14"/>
        <v>2.6553106212424848E-2</v>
      </c>
      <c r="AL15" s="87">
        <f t="shared" si="15"/>
        <v>14</v>
      </c>
      <c r="AM15" s="30">
        <v>2678</v>
      </c>
      <c r="AN15" s="79">
        <f t="shared" si="16"/>
        <v>1.901610475189593E-2</v>
      </c>
      <c r="AO15" s="32">
        <f t="shared" si="17"/>
        <v>8</v>
      </c>
      <c r="AP15" s="33"/>
      <c r="AQ15" s="33"/>
      <c r="AR15" s="33"/>
      <c r="AS15" s="33"/>
      <c r="AT15" s="33"/>
      <c r="AU15" s="33"/>
      <c r="AV15" s="33"/>
      <c r="AW15" s="34"/>
      <c r="AX15" s="34"/>
      <c r="AY15" s="34"/>
      <c r="AZ15" s="34"/>
      <c r="BA15" s="34"/>
      <c r="BB15" s="34"/>
      <c r="BC15" s="34"/>
    </row>
    <row r="16" spans="1:61" x14ac:dyDescent="0.2">
      <c r="A16" s="25" t="s">
        <v>42</v>
      </c>
      <c r="B16" s="26" t="s">
        <v>43</v>
      </c>
      <c r="C16" s="27" t="s">
        <v>44</v>
      </c>
      <c r="D16" s="28" t="s">
        <v>45</v>
      </c>
      <c r="E16" s="28" t="str">
        <f>VLOOKUP(D16,Sheet2!A$1:B$353,2,FALSE)</f>
        <v>Other Urban</v>
      </c>
      <c r="F16" s="29">
        <v>63776</v>
      </c>
      <c r="G16" s="29">
        <v>16872</v>
      </c>
      <c r="H16" s="29">
        <v>12285</v>
      </c>
      <c r="I16" s="29">
        <v>8024</v>
      </c>
      <c r="J16" s="29">
        <v>3437</v>
      </c>
      <c r="K16" s="29">
        <v>1333</v>
      </c>
      <c r="L16" s="29">
        <v>597</v>
      </c>
      <c r="M16" s="29">
        <v>37</v>
      </c>
      <c r="N16" s="30">
        <v>106361</v>
      </c>
      <c r="O16" s="31">
        <v>53</v>
      </c>
      <c r="P16" s="66">
        <f t="shared" si="0"/>
        <v>8.3103361766181634E-4</v>
      </c>
      <c r="Q16" s="87">
        <f t="shared" si="1"/>
        <v>53</v>
      </c>
      <c r="R16" s="29">
        <v>26</v>
      </c>
      <c r="S16" s="66">
        <f t="shared" si="2"/>
        <v>1.5410146989094358E-3</v>
      </c>
      <c r="T16" s="87">
        <f t="shared" si="3"/>
        <v>51</v>
      </c>
      <c r="U16" s="29">
        <v>14</v>
      </c>
      <c r="V16" s="66">
        <f t="shared" si="4"/>
        <v>1.1396011396011395E-3</v>
      </c>
      <c r="W16" s="87">
        <f t="shared" si="5"/>
        <v>52</v>
      </c>
      <c r="X16" s="29">
        <v>13</v>
      </c>
      <c r="Y16" s="66">
        <f t="shared" si="6"/>
        <v>1.6201395812562313E-3</v>
      </c>
      <c r="Z16" s="87">
        <f t="shared" si="7"/>
        <v>50</v>
      </c>
      <c r="AA16" s="29">
        <v>12</v>
      </c>
      <c r="AB16" s="66">
        <f t="shared" si="8"/>
        <v>3.4914169333721268E-3</v>
      </c>
      <c r="AC16" s="87">
        <f t="shared" si="9"/>
        <v>36</v>
      </c>
      <c r="AD16" s="29">
        <v>3</v>
      </c>
      <c r="AE16" s="66">
        <f t="shared" si="10"/>
        <v>2.2505626406601649E-3</v>
      </c>
      <c r="AF16" s="87">
        <f t="shared" si="11"/>
        <v>46</v>
      </c>
      <c r="AG16" s="29">
        <v>3</v>
      </c>
      <c r="AH16" s="66">
        <f t="shared" si="12"/>
        <v>5.0251256281407036E-3</v>
      </c>
      <c r="AI16" s="87">
        <f t="shared" si="13"/>
        <v>37</v>
      </c>
      <c r="AJ16" s="29">
        <v>0</v>
      </c>
      <c r="AK16" s="66">
        <f t="shared" si="14"/>
        <v>0</v>
      </c>
      <c r="AL16" s="87">
        <f t="shared" si="15"/>
        <v>28</v>
      </c>
      <c r="AM16" s="30">
        <v>124</v>
      </c>
      <c r="AN16" s="79">
        <f t="shared" si="16"/>
        <v>1.1658408627222385E-3</v>
      </c>
      <c r="AO16" s="32">
        <f t="shared" si="17"/>
        <v>51</v>
      </c>
      <c r="AP16" s="33"/>
      <c r="AQ16" s="33"/>
      <c r="AR16" s="33"/>
      <c r="AS16" s="33"/>
      <c r="AT16" s="33"/>
      <c r="AU16" s="33"/>
      <c r="AV16" s="33"/>
      <c r="AW16" s="34"/>
      <c r="AX16" s="34"/>
      <c r="AY16" s="34"/>
      <c r="AZ16" s="34"/>
      <c r="BA16" s="34"/>
      <c r="BB16" s="34"/>
      <c r="BC16" s="34"/>
    </row>
    <row r="17" spans="1:55" x14ac:dyDescent="0.2">
      <c r="A17" s="25" t="s">
        <v>46</v>
      </c>
      <c r="B17" s="26" t="s">
        <v>18</v>
      </c>
      <c r="C17" s="27" t="s">
        <v>22</v>
      </c>
      <c r="D17" s="28" t="s">
        <v>47</v>
      </c>
      <c r="E17" s="28" t="str">
        <f>VLOOKUP(D17,Sheet2!A$1:B$353,2,FALSE)</f>
        <v>Other Urban</v>
      </c>
      <c r="F17" s="29">
        <v>19686</v>
      </c>
      <c r="G17" s="29">
        <v>5409</v>
      </c>
      <c r="H17" s="29">
        <v>4595</v>
      </c>
      <c r="I17" s="29">
        <v>2274</v>
      </c>
      <c r="J17" s="29">
        <v>959</v>
      </c>
      <c r="K17" s="29">
        <v>232</v>
      </c>
      <c r="L17" s="29">
        <v>68</v>
      </c>
      <c r="M17" s="29">
        <v>9</v>
      </c>
      <c r="N17" s="30">
        <v>33232</v>
      </c>
      <c r="O17" s="31">
        <v>240</v>
      </c>
      <c r="P17" s="66">
        <f t="shared" si="0"/>
        <v>1.21914050594331E-2</v>
      </c>
      <c r="Q17" s="87">
        <f t="shared" si="1"/>
        <v>19</v>
      </c>
      <c r="R17" s="29">
        <v>61</v>
      </c>
      <c r="S17" s="66">
        <f t="shared" si="2"/>
        <v>1.1277500462192641E-2</v>
      </c>
      <c r="T17" s="87">
        <f t="shared" si="3"/>
        <v>13</v>
      </c>
      <c r="U17" s="29">
        <v>35</v>
      </c>
      <c r="V17" s="66">
        <f t="shared" si="4"/>
        <v>7.6169749727965181E-3</v>
      </c>
      <c r="W17" s="87">
        <f t="shared" si="5"/>
        <v>20</v>
      </c>
      <c r="X17" s="29">
        <v>27</v>
      </c>
      <c r="Y17" s="66">
        <f t="shared" si="6"/>
        <v>1.1873350923482849E-2</v>
      </c>
      <c r="Z17" s="87">
        <f t="shared" si="7"/>
        <v>11</v>
      </c>
      <c r="AA17" s="29">
        <v>3</v>
      </c>
      <c r="AB17" s="66">
        <f t="shared" si="8"/>
        <v>3.1282586027111575E-3</v>
      </c>
      <c r="AC17" s="87">
        <f t="shared" si="9"/>
        <v>41</v>
      </c>
      <c r="AD17" s="29">
        <v>4</v>
      </c>
      <c r="AE17" s="66">
        <f t="shared" si="10"/>
        <v>1.7241379310344827E-2</v>
      </c>
      <c r="AF17" s="87">
        <f t="shared" si="11"/>
        <v>8</v>
      </c>
      <c r="AG17" s="29">
        <v>0</v>
      </c>
      <c r="AH17" s="66">
        <f t="shared" si="12"/>
        <v>0</v>
      </c>
      <c r="AI17" s="87">
        <f t="shared" si="13"/>
        <v>52</v>
      </c>
      <c r="AJ17" s="29">
        <v>0</v>
      </c>
      <c r="AK17" s="66">
        <f t="shared" si="14"/>
        <v>0</v>
      </c>
      <c r="AL17" s="87">
        <f t="shared" si="15"/>
        <v>28</v>
      </c>
      <c r="AM17" s="30">
        <v>370</v>
      </c>
      <c r="AN17" s="79">
        <f t="shared" si="16"/>
        <v>1.1133846894559461E-2</v>
      </c>
      <c r="AO17" s="32">
        <f t="shared" si="17"/>
        <v>13</v>
      </c>
      <c r="AP17" s="33"/>
      <c r="AQ17" s="33"/>
      <c r="AR17" s="33"/>
      <c r="AS17" s="33"/>
      <c r="AT17" s="33"/>
      <c r="AU17" s="33"/>
      <c r="AV17" s="33"/>
      <c r="AW17" s="34"/>
      <c r="AX17" s="34"/>
      <c r="AY17" s="34"/>
      <c r="AZ17" s="34"/>
      <c r="BA17" s="34"/>
      <c r="BB17" s="34"/>
      <c r="BC17" s="34"/>
    </row>
    <row r="18" spans="1:55" x14ac:dyDescent="0.2">
      <c r="A18" s="25" t="s">
        <v>48</v>
      </c>
      <c r="B18" s="26" t="s">
        <v>18</v>
      </c>
      <c r="C18" s="27" t="s">
        <v>10</v>
      </c>
      <c r="D18" s="28" t="s">
        <v>49</v>
      </c>
      <c r="E18" s="28" t="str">
        <f>VLOOKUP(D18,Sheet2!A$1:B$353,2,FALSE)</f>
        <v>Other Urban</v>
      </c>
      <c r="F18" s="29">
        <v>8753</v>
      </c>
      <c r="G18" s="29">
        <v>15450</v>
      </c>
      <c r="H18" s="29">
        <v>23654</v>
      </c>
      <c r="I18" s="29">
        <v>13962</v>
      </c>
      <c r="J18" s="29">
        <v>7146</v>
      </c>
      <c r="K18" s="29">
        <v>4472</v>
      </c>
      <c r="L18" s="29">
        <v>1898</v>
      </c>
      <c r="M18" s="29">
        <v>152</v>
      </c>
      <c r="N18" s="30">
        <v>75487</v>
      </c>
      <c r="O18" s="31">
        <v>34</v>
      </c>
      <c r="P18" s="66">
        <f t="shared" si="0"/>
        <v>3.8843824974294527E-3</v>
      </c>
      <c r="Q18" s="87">
        <f t="shared" si="1"/>
        <v>36</v>
      </c>
      <c r="R18" s="29">
        <v>50</v>
      </c>
      <c r="S18" s="66">
        <f t="shared" si="2"/>
        <v>3.2362459546925568E-3</v>
      </c>
      <c r="T18" s="87">
        <f t="shared" si="3"/>
        <v>40</v>
      </c>
      <c r="U18" s="29">
        <v>51</v>
      </c>
      <c r="V18" s="66">
        <f t="shared" si="4"/>
        <v>2.1560835376680477E-3</v>
      </c>
      <c r="W18" s="87">
        <f t="shared" si="5"/>
        <v>44</v>
      </c>
      <c r="X18" s="29">
        <v>33</v>
      </c>
      <c r="Y18" s="66">
        <f t="shared" si="6"/>
        <v>2.363558229480017E-3</v>
      </c>
      <c r="Z18" s="87">
        <f t="shared" si="7"/>
        <v>43</v>
      </c>
      <c r="AA18" s="29">
        <v>10</v>
      </c>
      <c r="AB18" s="66">
        <f t="shared" si="8"/>
        <v>1.399384270920795E-3</v>
      </c>
      <c r="AC18" s="87">
        <f t="shared" si="9"/>
        <v>51</v>
      </c>
      <c r="AD18" s="29">
        <v>9</v>
      </c>
      <c r="AE18" s="66">
        <f t="shared" si="10"/>
        <v>2.0125223613595708E-3</v>
      </c>
      <c r="AF18" s="87">
        <f t="shared" si="11"/>
        <v>47</v>
      </c>
      <c r="AG18" s="29">
        <v>6</v>
      </c>
      <c r="AH18" s="66">
        <f t="shared" si="12"/>
        <v>3.1612223393045311E-3</v>
      </c>
      <c r="AI18" s="87">
        <f t="shared" si="13"/>
        <v>47</v>
      </c>
      <c r="AJ18" s="29">
        <v>0</v>
      </c>
      <c r="AK18" s="66">
        <f t="shared" si="14"/>
        <v>0</v>
      </c>
      <c r="AL18" s="87">
        <f t="shared" si="15"/>
        <v>28</v>
      </c>
      <c r="AM18" s="30">
        <v>193</v>
      </c>
      <c r="AN18" s="79">
        <f t="shared" si="16"/>
        <v>2.556731622663505E-3</v>
      </c>
      <c r="AO18" s="32">
        <f t="shared" si="17"/>
        <v>45</v>
      </c>
      <c r="AP18" s="33"/>
      <c r="AQ18" s="33"/>
      <c r="AR18" s="33"/>
      <c r="AS18" s="33"/>
      <c r="AT18" s="33"/>
      <c r="AU18" s="33"/>
      <c r="AV18" s="33"/>
      <c r="AW18" s="34"/>
      <c r="AX18" s="34"/>
      <c r="AY18" s="34"/>
      <c r="AZ18" s="34"/>
      <c r="BA18" s="34"/>
      <c r="BB18" s="34"/>
      <c r="BC18" s="34"/>
    </row>
    <row r="19" spans="1:55" x14ac:dyDescent="0.2">
      <c r="A19" s="25" t="s">
        <v>50</v>
      </c>
      <c r="B19" s="26" t="s">
        <v>18</v>
      </c>
      <c r="C19" s="27" t="s">
        <v>19</v>
      </c>
      <c r="D19" s="28" t="s">
        <v>630</v>
      </c>
      <c r="E19" s="28" t="str">
        <f>VLOOKUP(D19,Sheet2!A$1:B$353,2,FALSE)</f>
        <v>Significant Rural</v>
      </c>
      <c r="F19" s="29">
        <v>2250</v>
      </c>
      <c r="G19" s="29">
        <v>11351</v>
      </c>
      <c r="H19" s="29">
        <v>25314</v>
      </c>
      <c r="I19" s="29">
        <v>13204</v>
      </c>
      <c r="J19" s="29">
        <v>10285</v>
      </c>
      <c r="K19" s="29">
        <v>5962</v>
      </c>
      <c r="L19" s="29">
        <v>3091</v>
      </c>
      <c r="M19" s="29">
        <v>389</v>
      </c>
      <c r="N19" s="30">
        <v>71846</v>
      </c>
      <c r="O19" s="31">
        <v>5</v>
      </c>
      <c r="P19" s="66">
        <f t="shared" si="0"/>
        <v>2.2222222222222222E-3</v>
      </c>
      <c r="Q19" s="87">
        <f t="shared" si="1"/>
        <v>51</v>
      </c>
      <c r="R19" s="29">
        <v>32</v>
      </c>
      <c r="S19" s="66">
        <f t="shared" si="2"/>
        <v>2.8191348779843185E-3</v>
      </c>
      <c r="T19" s="87">
        <f t="shared" si="3"/>
        <v>45</v>
      </c>
      <c r="U19" s="29">
        <v>43</v>
      </c>
      <c r="V19" s="66">
        <f t="shared" si="4"/>
        <v>1.6986647704827368E-3</v>
      </c>
      <c r="W19" s="87">
        <f t="shared" si="5"/>
        <v>47</v>
      </c>
      <c r="X19" s="29">
        <v>32</v>
      </c>
      <c r="Y19" s="66">
        <f t="shared" si="6"/>
        <v>2.4235080278703423E-3</v>
      </c>
      <c r="Z19" s="87">
        <f t="shared" si="7"/>
        <v>46</v>
      </c>
      <c r="AA19" s="29">
        <v>26</v>
      </c>
      <c r="AB19" s="66">
        <f t="shared" si="8"/>
        <v>2.5279533300923674E-3</v>
      </c>
      <c r="AC19" s="87">
        <f t="shared" si="9"/>
        <v>47</v>
      </c>
      <c r="AD19" s="29">
        <v>16</v>
      </c>
      <c r="AE19" s="66">
        <f t="shared" si="10"/>
        <v>2.6836632002683663E-3</v>
      </c>
      <c r="AF19" s="87">
        <f t="shared" si="11"/>
        <v>49</v>
      </c>
      <c r="AG19" s="29">
        <v>36</v>
      </c>
      <c r="AH19" s="66">
        <f t="shared" si="12"/>
        <v>1.1646716273050793E-2</v>
      </c>
      <c r="AI19" s="87">
        <f t="shared" si="13"/>
        <v>15</v>
      </c>
      <c r="AJ19" s="29">
        <v>19</v>
      </c>
      <c r="AK19" s="66">
        <f t="shared" si="14"/>
        <v>4.8843187660668377E-2</v>
      </c>
      <c r="AL19" s="87">
        <f t="shared" si="15"/>
        <v>8</v>
      </c>
      <c r="AM19" s="30">
        <v>209</v>
      </c>
      <c r="AN19" s="79">
        <f t="shared" si="16"/>
        <v>2.9089998051387692E-3</v>
      </c>
      <c r="AO19" s="32">
        <f t="shared" si="17"/>
        <v>46</v>
      </c>
      <c r="AP19" s="33"/>
      <c r="AQ19" s="33"/>
      <c r="AR19" s="33"/>
      <c r="AS19" s="33"/>
      <c r="AT19" s="33"/>
      <c r="AU19" s="33"/>
      <c r="AV19" s="33"/>
      <c r="AW19" s="34"/>
      <c r="AX19" s="34"/>
      <c r="AY19" s="34"/>
      <c r="AZ19" s="34"/>
      <c r="BA19" s="34"/>
      <c r="BB19" s="34"/>
      <c r="BC19" s="34"/>
    </row>
    <row r="20" spans="1:55" x14ac:dyDescent="0.2">
      <c r="A20" s="25" t="s">
        <v>51</v>
      </c>
      <c r="B20" s="26" t="s">
        <v>18</v>
      </c>
      <c r="C20" s="27" t="s">
        <v>25</v>
      </c>
      <c r="D20" s="28" t="s">
        <v>52</v>
      </c>
      <c r="E20" s="28" t="str">
        <f>VLOOKUP(D20,Sheet2!A$1:B$353,2,FALSE)</f>
        <v>Rural 50</v>
      </c>
      <c r="F20" s="29">
        <v>26156</v>
      </c>
      <c r="G20" s="29">
        <v>7431</v>
      </c>
      <c r="H20" s="29">
        <v>6041</v>
      </c>
      <c r="I20" s="29">
        <v>5810</v>
      </c>
      <c r="J20" s="29">
        <v>2934</v>
      </c>
      <c r="K20" s="29">
        <v>1359</v>
      </c>
      <c r="L20" s="29">
        <v>681</v>
      </c>
      <c r="M20" s="29">
        <v>56</v>
      </c>
      <c r="N20" s="30">
        <v>50468</v>
      </c>
      <c r="O20" s="31">
        <v>55</v>
      </c>
      <c r="P20" s="66">
        <f t="shared" si="0"/>
        <v>2.1027680073405718E-3</v>
      </c>
      <c r="Q20" s="87">
        <f t="shared" si="1"/>
        <v>46</v>
      </c>
      <c r="R20" s="29">
        <v>24</v>
      </c>
      <c r="S20" s="66">
        <f t="shared" si="2"/>
        <v>3.229713362939039E-3</v>
      </c>
      <c r="T20" s="87">
        <f t="shared" si="3"/>
        <v>42</v>
      </c>
      <c r="U20" s="29">
        <v>12</v>
      </c>
      <c r="V20" s="66">
        <f t="shared" si="4"/>
        <v>1.986426088395961E-3</v>
      </c>
      <c r="W20" s="87">
        <f t="shared" si="5"/>
        <v>46</v>
      </c>
      <c r="X20" s="29">
        <v>15</v>
      </c>
      <c r="Y20" s="66">
        <f t="shared" si="6"/>
        <v>2.5817555938037868E-3</v>
      </c>
      <c r="Z20" s="87">
        <f t="shared" si="7"/>
        <v>43</v>
      </c>
      <c r="AA20" s="29">
        <v>13</v>
      </c>
      <c r="AB20" s="66">
        <f t="shared" si="8"/>
        <v>4.4308111792774373E-3</v>
      </c>
      <c r="AC20" s="87">
        <f t="shared" si="9"/>
        <v>35</v>
      </c>
      <c r="AD20" s="29">
        <v>11</v>
      </c>
      <c r="AE20" s="66">
        <f t="shared" si="10"/>
        <v>8.0941869021339229E-3</v>
      </c>
      <c r="AF20" s="87">
        <f t="shared" si="11"/>
        <v>23</v>
      </c>
      <c r="AG20" s="29">
        <v>5</v>
      </c>
      <c r="AH20" s="66">
        <f t="shared" si="12"/>
        <v>7.3421439060205578E-3</v>
      </c>
      <c r="AI20" s="87">
        <f t="shared" si="13"/>
        <v>33</v>
      </c>
      <c r="AJ20" s="29">
        <v>0</v>
      </c>
      <c r="AK20" s="66">
        <f t="shared" si="14"/>
        <v>0</v>
      </c>
      <c r="AL20" s="87">
        <f t="shared" si="15"/>
        <v>44</v>
      </c>
      <c r="AM20" s="30">
        <v>135</v>
      </c>
      <c r="AN20" s="79">
        <f t="shared" si="16"/>
        <v>2.6749623523817071E-3</v>
      </c>
      <c r="AO20" s="32">
        <f t="shared" si="17"/>
        <v>44</v>
      </c>
      <c r="AP20" s="33"/>
      <c r="AQ20" s="33"/>
      <c r="AR20" s="33"/>
      <c r="AS20" s="33"/>
      <c r="AT20" s="33"/>
      <c r="AU20" s="33"/>
      <c r="AV20" s="33"/>
      <c r="AW20" s="34"/>
      <c r="AX20" s="34"/>
      <c r="AY20" s="34"/>
      <c r="AZ20" s="34"/>
      <c r="BA20" s="34"/>
      <c r="BB20" s="34"/>
      <c r="BC20" s="34"/>
    </row>
    <row r="21" spans="1:55" x14ac:dyDescent="0.2">
      <c r="A21" s="25" t="s">
        <v>53</v>
      </c>
      <c r="B21" s="26" t="s">
        <v>54</v>
      </c>
      <c r="C21" s="27" t="s">
        <v>55</v>
      </c>
      <c r="D21" s="28" t="s">
        <v>631</v>
      </c>
      <c r="E21" s="28" t="str">
        <f>VLOOKUP(D21,Sheet2!A$1:B$353,2,FALSE)</f>
        <v>Significant Rural</v>
      </c>
      <c r="F21" s="29">
        <v>7576</v>
      </c>
      <c r="G21" s="29">
        <v>18085</v>
      </c>
      <c r="H21" s="29">
        <v>19264</v>
      </c>
      <c r="I21" s="29">
        <v>13107</v>
      </c>
      <c r="J21" s="29">
        <v>8929</v>
      </c>
      <c r="K21" s="29">
        <v>5121</v>
      </c>
      <c r="L21" s="29">
        <v>4433</v>
      </c>
      <c r="M21" s="29">
        <v>398</v>
      </c>
      <c r="N21" s="30">
        <v>76913</v>
      </c>
      <c r="O21" s="31">
        <v>65</v>
      </c>
      <c r="P21" s="66">
        <f t="shared" si="0"/>
        <v>8.5797254487856387E-3</v>
      </c>
      <c r="Q21" s="87">
        <f t="shared" si="1"/>
        <v>26</v>
      </c>
      <c r="R21" s="29">
        <v>128</v>
      </c>
      <c r="S21" s="66">
        <f t="shared" si="2"/>
        <v>7.0776886922864256E-3</v>
      </c>
      <c r="T21" s="87">
        <f t="shared" si="3"/>
        <v>21</v>
      </c>
      <c r="U21" s="29">
        <v>207</v>
      </c>
      <c r="V21" s="66">
        <f t="shared" si="4"/>
        <v>1.0745431893687707E-2</v>
      </c>
      <c r="W21" s="87">
        <f t="shared" si="5"/>
        <v>11</v>
      </c>
      <c r="X21" s="29">
        <v>158</v>
      </c>
      <c r="Y21" s="66">
        <f t="shared" si="6"/>
        <v>1.2054627298390174E-2</v>
      </c>
      <c r="Z21" s="87">
        <f t="shared" si="7"/>
        <v>8</v>
      </c>
      <c r="AA21" s="29">
        <v>101</v>
      </c>
      <c r="AB21" s="66">
        <f t="shared" si="8"/>
        <v>1.1311457050061598E-2</v>
      </c>
      <c r="AC21" s="87">
        <f t="shared" si="9"/>
        <v>8</v>
      </c>
      <c r="AD21" s="29">
        <v>55</v>
      </c>
      <c r="AE21" s="66">
        <f t="shared" si="10"/>
        <v>1.0740089826205819E-2</v>
      </c>
      <c r="AF21" s="87">
        <f t="shared" si="11"/>
        <v>10</v>
      </c>
      <c r="AG21" s="29">
        <v>64</v>
      </c>
      <c r="AH21" s="66">
        <f t="shared" si="12"/>
        <v>1.4437175727498308E-2</v>
      </c>
      <c r="AI21" s="87">
        <f t="shared" si="13"/>
        <v>12</v>
      </c>
      <c r="AJ21" s="29">
        <v>11</v>
      </c>
      <c r="AK21" s="66">
        <f t="shared" si="14"/>
        <v>2.7638190954773871E-2</v>
      </c>
      <c r="AL21" s="87">
        <f t="shared" si="15"/>
        <v>16</v>
      </c>
      <c r="AM21" s="30">
        <v>789</v>
      </c>
      <c r="AN21" s="79">
        <f t="shared" si="16"/>
        <v>1.0258343843043439E-2</v>
      </c>
      <c r="AO21" s="32">
        <f t="shared" si="17"/>
        <v>9</v>
      </c>
      <c r="AP21" s="33"/>
      <c r="AQ21" s="33"/>
      <c r="AR21" s="33"/>
      <c r="AS21" s="33"/>
      <c r="AT21" s="33"/>
      <c r="AU21" s="33"/>
      <c r="AV21" s="33"/>
      <c r="AW21" s="34"/>
      <c r="AX21" s="34"/>
      <c r="AY21" s="34"/>
      <c r="AZ21" s="34"/>
      <c r="BA21" s="34"/>
      <c r="BB21" s="34"/>
      <c r="BC21" s="34"/>
    </row>
    <row r="22" spans="1:55" x14ac:dyDescent="0.2">
      <c r="A22" s="25" t="s">
        <v>56</v>
      </c>
      <c r="B22" s="26" t="s">
        <v>54</v>
      </c>
      <c r="C22" s="27" t="s">
        <v>10</v>
      </c>
      <c r="D22" s="28" t="s">
        <v>632</v>
      </c>
      <c r="E22" s="28" t="str">
        <f>VLOOKUP(D22,Sheet2!A$1:B$353,2,FALSE)</f>
        <v>Significant Rural</v>
      </c>
      <c r="F22" s="29">
        <v>9206</v>
      </c>
      <c r="G22" s="29">
        <v>16982</v>
      </c>
      <c r="H22" s="29">
        <v>16904</v>
      </c>
      <c r="I22" s="29">
        <v>9899</v>
      </c>
      <c r="J22" s="29">
        <v>7389</v>
      </c>
      <c r="K22" s="29">
        <v>4693</v>
      </c>
      <c r="L22" s="29">
        <v>2768</v>
      </c>
      <c r="M22" s="29">
        <v>216</v>
      </c>
      <c r="N22" s="30">
        <v>68057</v>
      </c>
      <c r="O22" s="31">
        <v>99</v>
      </c>
      <c r="P22" s="66">
        <f t="shared" si="0"/>
        <v>1.0753856180751684E-2</v>
      </c>
      <c r="Q22" s="87">
        <f t="shared" si="1"/>
        <v>21</v>
      </c>
      <c r="R22" s="29">
        <v>94</v>
      </c>
      <c r="S22" s="66">
        <f t="shared" si="2"/>
        <v>5.5352726416205396E-3</v>
      </c>
      <c r="T22" s="87">
        <f t="shared" si="3"/>
        <v>26</v>
      </c>
      <c r="U22" s="29">
        <v>80</v>
      </c>
      <c r="V22" s="66">
        <f t="shared" si="4"/>
        <v>4.7326076668244201E-3</v>
      </c>
      <c r="W22" s="87">
        <f t="shared" si="5"/>
        <v>29</v>
      </c>
      <c r="X22" s="29">
        <v>50</v>
      </c>
      <c r="Y22" s="66">
        <f t="shared" si="6"/>
        <v>5.0510152540660675E-3</v>
      </c>
      <c r="Z22" s="87">
        <f t="shared" si="7"/>
        <v>25</v>
      </c>
      <c r="AA22" s="29">
        <v>36</v>
      </c>
      <c r="AB22" s="66">
        <f t="shared" si="8"/>
        <v>4.8721071863580996E-3</v>
      </c>
      <c r="AC22" s="87">
        <f t="shared" si="9"/>
        <v>29</v>
      </c>
      <c r="AD22" s="29">
        <v>23</v>
      </c>
      <c r="AE22" s="66">
        <f t="shared" si="10"/>
        <v>4.9009162582569783E-3</v>
      </c>
      <c r="AF22" s="87">
        <f t="shared" si="11"/>
        <v>33</v>
      </c>
      <c r="AG22" s="29">
        <v>16</v>
      </c>
      <c r="AH22" s="66">
        <f t="shared" si="12"/>
        <v>5.7803468208092483E-3</v>
      </c>
      <c r="AI22" s="87">
        <f t="shared" si="13"/>
        <v>35</v>
      </c>
      <c r="AJ22" s="29">
        <v>3</v>
      </c>
      <c r="AK22" s="66">
        <f t="shared" si="14"/>
        <v>1.3888888888888888E-2</v>
      </c>
      <c r="AL22" s="87">
        <f t="shared" si="15"/>
        <v>26</v>
      </c>
      <c r="AM22" s="30">
        <v>401</v>
      </c>
      <c r="AN22" s="79">
        <f t="shared" si="16"/>
        <v>5.8921198407217478E-3</v>
      </c>
      <c r="AO22" s="32">
        <f t="shared" si="17"/>
        <v>27</v>
      </c>
      <c r="AP22" s="33"/>
      <c r="AQ22" s="33"/>
      <c r="AR22" s="33"/>
      <c r="AS22" s="33"/>
      <c r="AT22" s="33"/>
      <c r="AU22" s="33"/>
      <c r="AV22" s="33"/>
      <c r="AW22" s="34"/>
      <c r="AX22" s="34"/>
      <c r="AY22" s="34"/>
      <c r="AZ22" s="34"/>
      <c r="BA22" s="34"/>
      <c r="BB22" s="34"/>
      <c r="BC22" s="34"/>
    </row>
    <row r="23" spans="1:55" x14ac:dyDescent="0.2">
      <c r="A23" s="25" t="s">
        <v>57</v>
      </c>
      <c r="B23" s="26" t="s">
        <v>38</v>
      </c>
      <c r="C23" s="27" t="s">
        <v>39</v>
      </c>
      <c r="D23" s="28" t="s">
        <v>58</v>
      </c>
      <c r="E23" s="28" t="str">
        <f>VLOOKUP(D23,Sheet2!A$1:B$353,2,FALSE)</f>
        <v>Major Urban</v>
      </c>
      <c r="F23" s="29">
        <v>4869</v>
      </c>
      <c r="G23" s="29">
        <v>10300</v>
      </c>
      <c r="H23" s="29">
        <v>28438</v>
      </c>
      <c r="I23" s="29">
        <v>26757</v>
      </c>
      <c r="J23" s="29">
        <v>19131</v>
      </c>
      <c r="K23" s="29">
        <v>4612</v>
      </c>
      <c r="L23" s="29">
        <v>1667</v>
      </c>
      <c r="M23" s="29">
        <v>45</v>
      </c>
      <c r="N23" s="30">
        <v>95819</v>
      </c>
      <c r="O23" s="31">
        <v>0</v>
      </c>
      <c r="P23" s="66">
        <f t="shared" si="0"/>
        <v>0</v>
      </c>
      <c r="Q23" s="87">
        <f t="shared" si="1"/>
        <v>67</v>
      </c>
      <c r="R23" s="29">
        <v>7</v>
      </c>
      <c r="S23" s="66">
        <f t="shared" si="2"/>
        <v>6.7961165048543689E-4</v>
      </c>
      <c r="T23" s="87">
        <f t="shared" si="3"/>
        <v>67</v>
      </c>
      <c r="U23" s="29">
        <v>12</v>
      </c>
      <c r="V23" s="66">
        <f t="shared" si="4"/>
        <v>4.2197060271467756E-4</v>
      </c>
      <c r="W23" s="87">
        <f t="shared" si="5"/>
        <v>68</v>
      </c>
      <c r="X23" s="29">
        <v>4</v>
      </c>
      <c r="Y23" s="66">
        <f t="shared" si="6"/>
        <v>1.4949359046230893E-4</v>
      </c>
      <c r="Z23" s="87">
        <f t="shared" si="7"/>
        <v>70</v>
      </c>
      <c r="AA23" s="29">
        <v>6</v>
      </c>
      <c r="AB23" s="66">
        <f t="shared" si="8"/>
        <v>3.1362709738121374E-4</v>
      </c>
      <c r="AC23" s="87">
        <f t="shared" si="9"/>
        <v>69</v>
      </c>
      <c r="AD23" s="29">
        <v>1</v>
      </c>
      <c r="AE23" s="66">
        <f t="shared" si="10"/>
        <v>2.1682567215958369E-4</v>
      </c>
      <c r="AF23" s="87">
        <f t="shared" si="11"/>
        <v>66</v>
      </c>
      <c r="AG23" s="29">
        <v>3</v>
      </c>
      <c r="AH23" s="66">
        <f t="shared" si="12"/>
        <v>1.7996400719856029E-3</v>
      </c>
      <c r="AI23" s="87">
        <f t="shared" si="13"/>
        <v>60</v>
      </c>
      <c r="AJ23" s="29">
        <v>0</v>
      </c>
      <c r="AK23" s="66">
        <f t="shared" si="14"/>
        <v>0</v>
      </c>
      <c r="AL23" s="87">
        <f t="shared" si="15"/>
        <v>53</v>
      </c>
      <c r="AM23" s="30">
        <v>33</v>
      </c>
      <c r="AN23" s="79">
        <f t="shared" si="16"/>
        <v>3.4439933624855196E-4</v>
      </c>
      <c r="AO23" s="32">
        <f t="shared" si="17"/>
        <v>68</v>
      </c>
      <c r="AP23" s="33"/>
      <c r="AQ23" s="33"/>
      <c r="AR23" s="33"/>
      <c r="AS23" s="33"/>
      <c r="AT23" s="33"/>
      <c r="AU23" s="33"/>
      <c r="AV23" s="33"/>
      <c r="AW23" s="34"/>
      <c r="AX23" s="34"/>
      <c r="AY23" s="34"/>
      <c r="AZ23" s="34"/>
      <c r="BA23" s="34"/>
      <c r="BB23" s="34"/>
      <c r="BC23" s="34"/>
    </row>
    <row r="24" spans="1:55" x14ac:dyDescent="0.2">
      <c r="A24" s="25" t="s">
        <v>59</v>
      </c>
      <c r="B24" s="26" t="s">
        <v>43</v>
      </c>
      <c r="C24" s="27" t="s">
        <v>60</v>
      </c>
      <c r="D24" s="28" t="s">
        <v>61</v>
      </c>
      <c r="E24" s="28" t="str">
        <f>VLOOKUP(D24,Sheet2!A$1:B$353,2,FALSE)</f>
        <v>Major Urban</v>
      </c>
      <c r="F24" s="29">
        <v>154947</v>
      </c>
      <c r="G24" s="29">
        <v>125897</v>
      </c>
      <c r="H24" s="29">
        <v>74597</v>
      </c>
      <c r="I24" s="29">
        <v>36706</v>
      </c>
      <c r="J24" s="29">
        <v>20264</v>
      </c>
      <c r="K24" s="29">
        <v>8461</v>
      </c>
      <c r="L24" s="29">
        <v>5672</v>
      </c>
      <c r="M24" s="29">
        <v>852</v>
      </c>
      <c r="N24" s="30">
        <v>427396</v>
      </c>
      <c r="O24" s="31">
        <v>2009</v>
      </c>
      <c r="P24" s="66">
        <f t="shared" si="0"/>
        <v>1.2965723763609492E-2</v>
      </c>
      <c r="Q24" s="87">
        <f t="shared" si="1"/>
        <v>22</v>
      </c>
      <c r="R24" s="29">
        <v>1040</v>
      </c>
      <c r="S24" s="66">
        <f t="shared" si="2"/>
        <v>8.2607210656330168E-3</v>
      </c>
      <c r="T24" s="87">
        <f t="shared" si="3"/>
        <v>28</v>
      </c>
      <c r="U24" s="29">
        <v>659</v>
      </c>
      <c r="V24" s="66">
        <f t="shared" si="4"/>
        <v>8.8341354209954832E-3</v>
      </c>
      <c r="W24" s="87">
        <f t="shared" si="5"/>
        <v>26</v>
      </c>
      <c r="X24" s="29">
        <v>423</v>
      </c>
      <c r="Y24" s="66">
        <f t="shared" si="6"/>
        <v>1.1524001525636136E-2</v>
      </c>
      <c r="Z24" s="87">
        <f t="shared" si="7"/>
        <v>15</v>
      </c>
      <c r="AA24" s="29">
        <v>215</v>
      </c>
      <c r="AB24" s="66">
        <f t="shared" si="8"/>
        <v>1.060994867745756E-2</v>
      </c>
      <c r="AC24" s="87">
        <f t="shared" si="9"/>
        <v>17</v>
      </c>
      <c r="AD24" s="29">
        <v>80</v>
      </c>
      <c r="AE24" s="66">
        <f t="shared" si="10"/>
        <v>9.455147145727455E-3</v>
      </c>
      <c r="AF24" s="87">
        <f t="shared" si="11"/>
        <v>16</v>
      </c>
      <c r="AG24" s="29">
        <v>56</v>
      </c>
      <c r="AH24" s="66">
        <f t="shared" si="12"/>
        <v>9.8730606488011286E-3</v>
      </c>
      <c r="AI24" s="87">
        <f t="shared" si="13"/>
        <v>22</v>
      </c>
      <c r="AJ24" s="29">
        <v>10</v>
      </c>
      <c r="AK24" s="66">
        <f t="shared" si="14"/>
        <v>1.1737089201877934E-2</v>
      </c>
      <c r="AL24" s="87">
        <f t="shared" si="15"/>
        <v>26</v>
      </c>
      <c r="AM24" s="30">
        <v>4492</v>
      </c>
      <c r="AN24" s="79">
        <f t="shared" si="16"/>
        <v>1.0510159196623271E-2</v>
      </c>
      <c r="AO24" s="32">
        <f t="shared" si="17"/>
        <v>19</v>
      </c>
      <c r="AP24" s="33"/>
      <c r="AQ24" s="33"/>
      <c r="AR24" s="33"/>
      <c r="AS24" s="33"/>
      <c r="AT24" s="33"/>
      <c r="AU24" s="33"/>
      <c r="AV24" s="33"/>
      <c r="AW24" s="34"/>
      <c r="AX24" s="34"/>
      <c r="AY24" s="34"/>
      <c r="AZ24" s="34"/>
      <c r="BA24" s="34"/>
      <c r="BB24" s="34"/>
      <c r="BC24" s="34"/>
    </row>
    <row r="25" spans="1:55" x14ac:dyDescent="0.2">
      <c r="A25" s="25" t="s">
        <v>62</v>
      </c>
      <c r="B25" s="26" t="s">
        <v>18</v>
      </c>
      <c r="C25" s="27" t="s">
        <v>25</v>
      </c>
      <c r="D25" s="28" t="s">
        <v>63</v>
      </c>
      <c r="E25" s="28" t="str">
        <f>VLOOKUP(D25,Sheet2!A$1:B$353,2,FALSE)</f>
        <v>Large Urban</v>
      </c>
      <c r="F25" s="29">
        <v>4564</v>
      </c>
      <c r="G25" s="29">
        <v>14197</v>
      </c>
      <c r="H25" s="29">
        <v>9211</v>
      </c>
      <c r="I25" s="29">
        <v>6106</v>
      </c>
      <c r="J25" s="29">
        <v>3703</v>
      </c>
      <c r="K25" s="29">
        <v>1190</v>
      </c>
      <c r="L25" s="29">
        <v>491</v>
      </c>
      <c r="M25" s="29">
        <v>35</v>
      </c>
      <c r="N25" s="30">
        <v>39497</v>
      </c>
      <c r="O25" s="31">
        <v>20</v>
      </c>
      <c r="P25" s="66">
        <f t="shared" si="0"/>
        <v>4.3821209465381246E-3</v>
      </c>
      <c r="Q25" s="87">
        <f t="shared" si="1"/>
        <v>28</v>
      </c>
      <c r="R25" s="29">
        <v>22</v>
      </c>
      <c r="S25" s="66">
        <f t="shared" si="2"/>
        <v>1.5496231598224977E-3</v>
      </c>
      <c r="T25" s="87">
        <f t="shared" si="3"/>
        <v>37</v>
      </c>
      <c r="U25" s="29">
        <v>15</v>
      </c>
      <c r="V25" s="66">
        <f t="shared" si="4"/>
        <v>1.6284876777765715E-3</v>
      </c>
      <c r="W25" s="87">
        <f t="shared" si="5"/>
        <v>35</v>
      </c>
      <c r="X25" s="29">
        <v>13</v>
      </c>
      <c r="Y25" s="66">
        <f t="shared" si="6"/>
        <v>2.1290533901080905E-3</v>
      </c>
      <c r="Z25" s="87">
        <f t="shared" si="7"/>
        <v>32</v>
      </c>
      <c r="AA25" s="29">
        <v>8</v>
      </c>
      <c r="AB25" s="66">
        <f t="shared" si="8"/>
        <v>2.1604104779908181E-3</v>
      </c>
      <c r="AC25" s="87">
        <f t="shared" si="9"/>
        <v>32</v>
      </c>
      <c r="AD25" s="29">
        <v>5</v>
      </c>
      <c r="AE25" s="66">
        <f t="shared" si="10"/>
        <v>4.2016806722689074E-3</v>
      </c>
      <c r="AF25" s="87">
        <f t="shared" si="11"/>
        <v>25</v>
      </c>
      <c r="AG25" s="29">
        <v>3</v>
      </c>
      <c r="AH25" s="66">
        <f t="shared" si="12"/>
        <v>6.1099796334012219E-3</v>
      </c>
      <c r="AI25" s="87">
        <f t="shared" si="13"/>
        <v>22</v>
      </c>
      <c r="AJ25" s="29">
        <v>1</v>
      </c>
      <c r="AK25" s="66">
        <f t="shared" si="14"/>
        <v>2.8571428571428571E-2</v>
      </c>
      <c r="AL25" s="87">
        <f t="shared" si="15"/>
        <v>14</v>
      </c>
      <c r="AM25" s="30">
        <v>87</v>
      </c>
      <c r="AN25" s="79">
        <f t="shared" si="16"/>
        <v>2.2026989391599363E-3</v>
      </c>
      <c r="AO25" s="32">
        <f t="shared" si="17"/>
        <v>33</v>
      </c>
      <c r="AP25" s="33"/>
      <c r="AQ25" s="33"/>
      <c r="AR25" s="33"/>
      <c r="AS25" s="33"/>
      <c r="AT25" s="33"/>
      <c r="AU25" s="33"/>
      <c r="AV25" s="33"/>
      <c r="AW25" s="34"/>
      <c r="AX25" s="34"/>
      <c r="AY25" s="34"/>
      <c r="AZ25" s="34"/>
      <c r="BA25" s="34"/>
      <c r="BB25" s="34"/>
      <c r="BC25" s="34"/>
    </row>
    <row r="26" spans="1:55" x14ac:dyDescent="0.2">
      <c r="A26" s="25" t="s">
        <v>64</v>
      </c>
      <c r="B26" s="26" t="s">
        <v>54</v>
      </c>
      <c r="C26" s="27" t="s">
        <v>22</v>
      </c>
      <c r="D26" s="28" t="s">
        <v>633</v>
      </c>
      <c r="E26" s="28" t="str">
        <f>VLOOKUP(D26,Sheet2!A$1:B$353,2,FALSE)</f>
        <v>Other Urban</v>
      </c>
      <c r="F26" s="29">
        <v>35148</v>
      </c>
      <c r="G26" s="29">
        <v>8940</v>
      </c>
      <c r="H26" s="29">
        <v>8131</v>
      </c>
      <c r="I26" s="29">
        <v>4253</v>
      </c>
      <c r="J26" s="29">
        <v>2032</v>
      </c>
      <c r="K26" s="29">
        <v>770</v>
      </c>
      <c r="L26" s="29">
        <v>572</v>
      </c>
      <c r="M26" s="29">
        <v>75</v>
      </c>
      <c r="N26" s="30">
        <v>59921</v>
      </c>
      <c r="O26" s="31">
        <v>30</v>
      </c>
      <c r="P26" s="66">
        <f t="shared" si="0"/>
        <v>8.5353362922499152E-4</v>
      </c>
      <c r="Q26" s="87">
        <f t="shared" si="1"/>
        <v>51</v>
      </c>
      <c r="R26" s="29">
        <v>3</v>
      </c>
      <c r="S26" s="66">
        <f t="shared" si="2"/>
        <v>3.355704697986577E-4</v>
      </c>
      <c r="T26" s="87">
        <f t="shared" si="3"/>
        <v>57</v>
      </c>
      <c r="U26" s="29">
        <v>6</v>
      </c>
      <c r="V26" s="66">
        <f t="shared" si="4"/>
        <v>7.3791661542245727E-4</v>
      </c>
      <c r="W26" s="87">
        <f t="shared" si="5"/>
        <v>55</v>
      </c>
      <c r="X26" s="29">
        <v>4</v>
      </c>
      <c r="Y26" s="66">
        <f t="shared" si="6"/>
        <v>9.4051257935574893E-4</v>
      </c>
      <c r="Z26" s="87">
        <f t="shared" si="7"/>
        <v>55</v>
      </c>
      <c r="AA26" s="29">
        <v>2</v>
      </c>
      <c r="AB26" s="66">
        <f t="shared" si="8"/>
        <v>9.8425196850393699E-4</v>
      </c>
      <c r="AC26" s="87">
        <f t="shared" si="9"/>
        <v>54</v>
      </c>
      <c r="AD26" s="29">
        <v>0</v>
      </c>
      <c r="AE26" s="66">
        <f t="shared" si="10"/>
        <v>0</v>
      </c>
      <c r="AF26" s="87">
        <f t="shared" si="11"/>
        <v>54</v>
      </c>
      <c r="AG26" s="29">
        <v>2</v>
      </c>
      <c r="AH26" s="66">
        <f t="shared" si="12"/>
        <v>3.4965034965034965E-3</v>
      </c>
      <c r="AI26" s="87">
        <f t="shared" si="13"/>
        <v>44</v>
      </c>
      <c r="AJ26" s="29">
        <v>0</v>
      </c>
      <c r="AK26" s="66">
        <f t="shared" si="14"/>
        <v>0</v>
      </c>
      <c r="AL26" s="87">
        <f t="shared" si="15"/>
        <v>28</v>
      </c>
      <c r="AM26" s="30">
        <v>47</v>
      </c>
      <c r="AN26" s="79">
        <f t="shared" si="16"/>
        <v>7.8436608200797722E-4</v>
      </c>
      <c r="AO26" s="32">
        <f t="shared" si="17"/>
        <v>55</v>
      </c>
      <c r="AP26" s="33"/>
      <c r="AQ26" s="33"/>
      <c r="AR26" s="33"/>
      <c r="AS26" s="33"/>
      <c r="AT26" s="33"/>
      <c r="AU26" s="33"/>
      <c r="AV26" s="33"/>
      <c r="AW26" s="34"/>
      <c r="AX26" s="34"/>
      <c r="AY26" s="34"/>
      <c r="AZ26" s="34"/>
      <c r="BA26" s="34"/>
      <c r="BB26" s="34"/>
      <c r="BC26" s="34"/>
    </row>
    <row r="27" spans="1:55" x14ac:dyDescent="0.2">
      <c r="A27" s="25" t="s">
        <v>65</v>
      </c>
      <c r="B27" s="26" t="s">
        <v>54</v>
      </c>
      <c r="C27" s="27" t="s">
        <v>22</v>
      </c>
      <c r="D27" s="28" t="s">
        <v>634</v>
      </c>
      <c r="E27" s="28" t="str">
        <f>VLOOKUP(D27,Sheet2!A$1:B$353,2,FALSE)</f>
        <v>Large Urban</v>
      </c>
      <c r="F27" s="29">
        <v>31744</v>
      </c>
      <c r="G27" s="29">
        <v>20667</v>
      </c>
      <c r="H27" s="29">
        <v>11220</v>
      </c>
      <c r="I27" s="29">
        <v>4605</v>
      </c>
      <c r="J27" s="29">
        <v>1817</v>
      </c>
      <c r="K27" s="29">
        <v>547</v>
      </c>
      <c r="L27" s="29">
        <v>259</v>
      </c>
      <c r="M27" s="29">
        <v>31</v>
      </c>
      <c r="N27" s="30">
        <v>70890</v>
      </c>
      <c r="O27" s="31">
        <v>330</v>
      </c>
      <c r="P27" s="66">
        <f t="shared" si="0"/>
        <v>1.0395665322580645E-2</v>
      </c>
      <c r="Q27" s="87">
        <f t="shared" si="1"/>
        <v>9</v>
      </c>
      <c r="R27" s="29">
        <v>206</v>
      </c>
      <c r="S27" s="66">
        <f t="shared" si="2"/>
        <v>9.967581168045676E-3</v>
      </c>
      <c r="T27" s="87">
        <f t="shared" si="3"/>
        <v>10</v>
      </c>
      <c r="U27" s="29">
        <v>127</v>
      </c>
      <c r="V27" s="66">
        <f t="shared" si="4"/>
        <v>1.1319073083778965E-2</v>
      </c>
      <c r="W27" s="87">
        <f t="shared" si="5"/>
        <v>8</v>
      </c>
      <c r="X27" s="29">
        <v>43</v>
      </c>
      <c r="Y27" s="66">
        <f t="shared" si="6"/>
        <v>9.3376764386536373E-3</v>
      </c>
      <c r="Z27" s="87">
        <f t="shared" si="7"/>
        <v>14</v>
      </c>
      <c r="AA27" s="29">
        <v>31</v>
      </c>
      <c r="AB27" s="66">
        <f t="shared" si="8"/>
        <v>1.7061089708310401E-2</v>
      </c>
      <c r="AC27" s="87">
        <f t="shared" si="9"/>
        <v>8</v>
      </c>
      <c r="AD27" s="29">
        <v>1</v>
      </c>
      <c r="AE27" s="66">
        <f t="shared" si="10"/>
        <v>1.8281535648994515E-3</v>
      </c>
      <c r="AF27" s="87">
        <f t="shared" si="11"/>
        <v>33</v>
      </c>
      <c r="AG27" s="29">
        <v>3</v>
      </c>
      <c r="AH27" s="66">
        <f t="shared" si="12"/>
        <v>1.1583011583011582E-2</v>
      </c>
      <c r="AI27" s="87">
        <f t="shared" si="13"/>
        <v>11</v>
      </c>
      <c r="AJ27" s="29">
        <v>1</v>
      </c>
      <c r="AK27" s="66">
        <f t="shared" si="14"/>
        <v>3.2258064516129031E-2</v>
      </c>
      <c r="AL27" s="87">
        <f t="shared" si="15"/>
        <v>12</v>
      </c>
      <c r="AM27" s="30">
        <v>742</v>
      </c>
      <c r="AN27" s="79">
        <f t="shared" si="16"/>
        <v>1.0466920581182114E-2</v>
      </c>
      <c r="AO27" s="32">
        <f t="shared" si="17"/>
        <v>9</v>
      </c>
      <c r="AP27" s="33"/>
      <c r="AQ27" s="33"/>
      <c r="AR27" s="33"/>
      <c r="AS27" s="33"/>
      <c r="AT27" s="33"/>
      <c r="AU27" s="33"/>
      <c r="AV27" s="33"/>
      <c r="AW27" s="34"/>
      <c r="AX27" s="34"/>
      <c r="AY27" s="34"/>
      <c r="AZ27" s="34"/>
      <c r="BA27" s="34"/>
      <c r="BB27" s="34"/>
      <c r="BC27" s="34"/>
    </row>
    <row r="28" spans="1:55" x14ac:dyDescent="0.2">
      <c r="A28" s="25" t="s">
        <v>66</v>
      </c>
      <c r="B28" s="26" t="s">
        <v>18</v>
      </c>
      <c r="C28" s="27" t="s">
        <v>25</v>
      </c>
      <c r="D28" s="28" t="s">
        <v>67</v>
      </c>
      <c r="E28" s="28" t="str">
        <f>VLOOKUP(D28,Sheet2!A$1:B$353,2,FALSE)</f>
        <v>Significant Rural</v>
      </c>
      <c r="F28" s="29">
        <v>21505</v>
      </c>
      <c r="G28" s="29">
        <v>5487</v>
      </c>
      <c r="H28" s="29">
        <v>3903</v>
      </c>
      <c r="I28" s="29">
        <v>2185</v>
      </c>
      <c r="J28" s="29">
        <v>1021</v>
      </c>
      <c r="K28" s="29">
        <v>302</v>
      </c>
      <c r="L28" s="29">
        <v>121</v>
      </c>
      <c r="M28" s="29">
        <v>18</v>
      </c>
      <c r="N28" s="30">
        <v>34542</v>
      </c>
      <c r="O28" s="31">
        <v>20</v>
      </c>
      <c r="P28" s="66">
        <f t="shared" si="0"/>
        <v>9.3001627528481749E-4</v>
      </c>
      <c r="Q28" s="87">
        <f t="shared" si="1"/>
        <v>55</v>
      </c>
      <c r="R28" s="29">
        <v>5</v>
      </c>
      <c r="S28" s="66">
        <f t="shared" si="2"/>
        <v>9.1124476034262802E-4</v>
      </c>
      <c r="T28" s="87">
        <f t="shared" si="3"/>
        <v>55</v>
      </c>
      <c r="U28" s="29">
        <v>2</v>
      </c>
      <c r="V28" s="66">
        <f t="shared" si="4"/>
        <v>5.1242633871380989E-4</v>
      </c>
      <c r="W28" s="87">
        <f t="shared" si="5"/>
        <v>55</v>
      </c>
      <c r="X28" s="29">
        <v>5</v>
      </c>
      <c r="Y28" s="66">
        <f t="shared" si="6"/>
        <v>2.2883295194508009E-3</v>
      </c>
      <c r="Z28" s="87">
        <f t="shared" si="7"/>
        <v>48</v>
      </c>
      <c r="AA28" s="29">
        <v>1</v>
      </c>
      <c r="AB28" s="66">
        <f t="shared" si="8"/>
        <v>9.7943192948090111E-4</v>
      </c>
      <c r="AC28" s="87">
        <f t="shared" si="9"/>
        <v>55</v>
      </c>
      <c r="AD28" s="29">
        <v>1</v>
      </c>
      <c r="AE28" s="66">
        <f t="shared" si="10"/>
        <v>3.3112582781456954E-3</v>
      </c>
      <c r="AF28" s="87">
        <f t="shared" si="11"/>
        <v>44</v>
      </c>
      <c r="AG28" s="29">
        <v>0</v>
      </c>
      <c r="AH28" s="66">
        <f t="shared" si="12"/>
        <v>0</v>
      </c>
      <c r="AI28" s="87">
        <f t="shared" si="13"/>
        <v>52</v>
      </c>
      <c r="AJ28" s="29">
        <v>0</v>
      </c>
      <c r="AK28" s="66">
        <f t="shared" si="14"/>
        <v>0</v>
      </c>
      <c r="AL28" s="87">
        <f t="shared" si="15"/>
        <v>45</v>
      </c>
      <c r="AM28" s="30">
        <v>34</v>
      </c>
      <c r="AN28" s="79">
        <f t="shared" si="16"/>
        <v>9.8430895721151072E-4</v>
      </c>
      <c r="AO28" s="32">
        <f t="shared" si="17"/>
        <v>55</v>
      </c>
      <c r="AP28" s="33"/>
      <c r="AQ28" s="33"/>
      <c r="AR28" s="33"/>
      <c r="AS28" s="33"/>
      <c r="AT28" s="33"/>
      <c r="AU28" s="33"/>
      <c r="AV28" s="33"/>
      <c r="AW28" s="34"/>
      <c r="AX28" s="34"/>
      <c r="AY28" s="34"/>
      <c r="AZ28" s="34"/>
      <c r="BA28" s="34"/>
      <c r="BB28" s="34"/>
      <c r="BC28" s="34"/>
    </row>
    <row r="29" spans="1:55" x14ac:dyDescent="0.2">
      <c r="A29" s="25" t="s">
        <v>68</v>
      </c>
      <c r="B29" s="26" t="s">
        <v>43</v>
      </c>
      <c r="C29" s="27" t="s">
        <v>22</v>
      </c>
      <c r="D29" s="28" t="s">
        <v>69</v>
      </c>
      <c r="E29" s="28" t="str">
        <f>VLOOKUP(D29,Sheet2!A$1:B$353,2,FALSE)</f>
        <v>Major Urban</v>
      </c>
      <c r="F29" s="29">
        <v>63156</v>
      </c>
      <c r="G29" s="29">
        <v>21062</v>
      </c>
      <c r="H29" s="29">
        <v>18163</v>
      </c>
      <c r="I29" s="29">
        <v>10256</v>
      </c>
      <c r="J29" s="29">
        <v>5274</v>
      </c>
      <c r="K29" s="29">
        <v>2176</v>
      </c>
      <c r="L29" s="29">
        <v>1785</v>
      </c>
      <c r="M29" s="29">
        <v>233</v>
      </c>
      <c r="N29" s="30">
        <v>122105</v>
      </c>
      <c r="O29" s="31">
        <v>387</v>
      </c>
      <c r="P29" s="66">
        <f t="shared" si="0"/>
        <v>6.1276838305149156E-3</v>
      </c>
      <c r="Q29" s="87">
        <f t="shared" si="1"/>
        <v>42</v>
      </c>
      <c r="R29" s="29">
        <v>137</v>
      </c>
      <c r="S29" s="66">
        <f t="shared" si="2"/>
        <v>6.5046054505744945E-3</v>
      </c>
      <c r="T29" s="87">
        <f t="shared" si="3"/>
        <v>37</v>
      </c>
      <c r="U29" s="29">
        <v>99</v>
      </c>
      <c r="V29" s="66">
        <f t="shared" si="4"/>
        <v>5.450641413863349E-3</v>
      </c>
      <c r="W29" s="87">
        <f t="shared" si="5"/>
        <v>38</v>
      </c>
      <c r="X29" s="29">
        <v>59</v>
      </c>
      <c r="Y29" s="66">
        <f t="shared" si="6"/>
        <v>5.7527301092043679E-3</v>
      </c>
      <c r="Z29" s="87">
        <f t="shared" si="7"/>
        <v>36</v>
      </c>
      <c r="AA29" s="29">
        <v>30</v>
      </c>
      <c r="AB29" s="66">
        <f t="shared" si="8"/>
        <v>5.6882821387940841E-3</v>
      </c>
      <c r="AC29" s="87">
        <f t="shared" si="9"/>
        <v>32</v>
      </c>
      <c r="AD29" s="29">
        <v>15</v>
      </c>
      <c r="AE29" s="66">
        <f t="shared" si="10"/>
        <v>6.8933823529411763E-3</v>
      </c>
      <c r="AF29" s="87">
        <f t="shared" si="11"/>
        <v>29</v>
      </c>
      <c r="AG29" s="29">
        <v>17</v>
      </c>
      <c r="AH29" s="66">
        <f t="shared" si="12"/>
        <v>9.5238095238095247E-3</v>
      </c>
      <c r="AI29" s="87">
        <f t="shared" si="13"/>
        <v>24</v>
      </c>
      <c r="AJ29" s="29">
        <v>2</v>
      </c>
      <c r="AK29" s="66">
        <f t="shared" si="14"/>
        <v>8.5836909871244635E-3</v>
      </c>
      <c r="AL29" s="87">
        <f t="shared" si="15"/>
        <v>31</v>
      </c>
      <c r="AM29" s="30">
        <v>746</v>
      </c>
      <c r="AN29" s="79">
        <f t="shared" si="16"/>
        <v>6.1094959256377708E-3</v>
      </c>
      <c r="AO29" s="32">
        <f t="shared" si="17"/>
        <v>35</v>
      </c>
      <c r="AP29" s="33"/>
      <c r="AQ29" s="33"/>
      <c r="AR29" s="33"/>
      <c r="AS29" s="33"/>
      <c r="AT29" s="33"/>
      <c r="AU29" s="33"/>
      <c r="AV29" s="33"/>
      <c r="AW29" s="34"/>
      <c r="AX29" s="34"/>
      <c r="AY29" s="34"/>
      <c r="AZ29" s="34"/>
      <c r="BA29" s="34"/>
      <c r="BB29" s="34"/>
      <c r="BC29" s="34"/>
    </row>
    <row r="30" spans="1:55" x14ac:dyDescent="0.2">
      <c r="A30" s="25" t="s">
        <v>70</v>
      </c>
      <c r="B30" s="26" t="s">
        <v>18</v>
      </c>
      <c r="C30" s="27" t="s">
        <v>25</v>
      </c>
      <c r="D30" s="28" t="s">
        <v>71</v>
      </c>
      <c r="E30" s="28" t="str">
        <f>VLOOKUP(D30,Sheet2!A$1:B$353,2,FALSE)</f>
        <v>Significant Rural</v>
      </c>
      <c r="F30" s="29">
        <v>13977</v>
      </c>
      <c r="G30" s="29">
        <v>5722</v>
      </c>
      <c r="H30" s="29">
        <v>5856</v>
      </c>
      <c r="I30" s="29">
        <v>1932</v>
      </c>
      <c r="J30" s="29">
        <v>765</v>
      </c>
      <c r="K30" s="29">
        <v>207</v>
      </c>
      <c r="L30" s="29">
        <v>78</v>
      </c>
      <c r="M30" s="29">
        <v>13</v>
      </c>
      <c r="N30" s="30">
        <v>28550</v>
      </c>
      <c r="O30" s="31">
        <v>40</v>
      </c>
      <c r="P30" s="66">
        <f t="shared" si="0"/>
        <v>2.8618444587536667E-3</v>
      </c>
      <c r="Q30" s="87">
        <f t="shared" si="1"/>
        <v>50</v>
      </c>
      <c r="R30" s="29">
        <v>19</v>
      </c>
      <c r="S30" s="66">
        <f t="shared" si="2"/>
        <v>3.3205173016427822E-3</v>
      </c>
      <c r="T30" s="87">
        <f t="shared" si="3"/>
        <v>40</v>
      </c>
      <c r="U30" s="29">
        <v>16</v>
      </c>
      <c r="V30" s="66">
        <f t="shared" si="4"/>
        <v>2.7322404371584699E-3</v>
      </c>
      <c r="W30" s="87">
        <f t="shared" si="5"/>
        <v>41</v>
      </c>
      <c r="X30" s="29">
        <v>9</v>
      </c>
      <c r="Y30" s="66">
        <f t="shared" si="6"/>
        <v>4.658385093167702E-3</v>
      </c>
      <c r="Z30" s="87">
        <f t="shared" si="7"/>
        <v>30</v>
      </c>
      <c r="AA30" s="29">
        <v>6</v>
      </c>
      <c r="AB30" s="66">
        <f t="shared" si="8"/>
        <v>7.8431372549019607E-3</v>
      </c>
      <c r="AC30" s="87">
        <f t="shared" si="9"/>
        <v>15</v>
      </c>
      <c r="AD30" s="29">
        <v>2</v>
      </c>
      <c r="AE30" s="66">
        <f t="shared" si="10"/>
        <v>9.6618357487922701E-3</v>
      </c>
      <c r="AF30" s="87">
        <f t="shared" si="11"/>
        <v>13</v>
      </c>
      <c r="AG30" s="29">
        <v>0</v>
      </c>
      <c r="AH30" s="66">
        <f t="shared" si="12"/>
        <v>0</v>
      </c>
      <c r="AI30" s="87">
        <f t="shared" si="13"/>
        <v>52</v>
      </c>
      <c r="AJ30" s="29">
        <v>0</v>
      </c>
      <c r="AK30" s="66">
        <f t="shared" si="14"/>
        <v>0</v>
      </c>
      <c r="AL30" s="87">
        <f t="shared" si="15"/>
        <v>45</v>
      </c>
      <c r="AM30" s="30">
        <v>92</v>
      </c>
      <c r="AN30" s="79">
        <f t="shared" si="16"/>
        <v>3.2224168126094572E-3</v>
      </c>
      <c r="AO30" s="32">
        <f t="shared" si="17"/>
        <v>44</v>
      </c>
      <c r="AP30" s="33"/>
      <c r="AQ30" s="33"/>
      <c r="AR30" s="33"/>
      <c r="AS30" s="33"/>
      <c r="AT30" s="33"/>
      <c r="AU30" s="33"/>
      <c r="AV30" s="33"/>
      <c r="AW30" s="34"/>
      <c r="AX30" s="34"/>
      <c r="AY30" s="34"/>
      <c r="AZ30" s="34"/>
      <c r="BA30" s="34"/>
      <c r="BB30" s="34"/>
      <c r="BC30" s="34"/>
    </row>
    <row r="31" spans="1:55" x14ac:dyDescent="0.2">
      <c r="A31" s="25" t="s">
        <v>72</v>
      </c>
      <c r="B31" s="26" t="s">
        <v>54</v>
      </c>
      <c r="C31" s="27" t="s">
        <v>55</v>
      </c>
      <c r="D31" s="28" t="s">
        <v>635</v>
      </c>
      <c r="E31" s="28" t="str">
        <f>VLOOKUP(D31,Sheet2!A$1:B$353,2,FALSE)</f>
        <v>Large Urban</v>
      </c>
      <c r="F31" s="29">
        <v>16708</v>
      </c>
      <c r="G31" s="29">
        <v>18364</v>
      </c>
      <c r="H31" s="29">
        <v>23573</v>
      </c>
      <c r="I31" s="29">
        <v>15736</v>
      </c>
      <c r="J31" s="29">
        <v>7835</v>
      </c>
      <c r="K31" s="29">
        <v>3413</v>
      </c>
      <c r="L31" s="29">
        <v>1493</v>
      </c>
      <c r="M31" s="29">
        <v>122</v>
      </c>
      <c r="N31" s="30">
        <v>87244</v>
      </c>
      <c r="O31" s="31">
        <v>626</v>
      </c>
      <c r="P31" s="66">
        <f t="shared" si="0"/>
        <v>3.7467081637538903E-2</v>
      </c>
      <c r="Q31" s="87">
        <f t="shared" si="1"/>
        <v>2</v>
      </c>
      <c r="R31" s="29">
        <v>474</v>
      </c>
      <c r="S31" s="66">
        <f t="shared" si="2"/>
        <v>2.5811370071879766E-2</v>
      </c>
      <c r="T31" s="87">
        <f t="shared" si="3"/>
        <v>1</v>
      </c>
      <c r="U31" s="29">
        <v>732</v>
      </c>
      <c r="V31" s="66">
        <f t="shared" si="4"/>
        <v>3.1052475289526153E-2</v>
      </c>
      <c r="W31" s="87">
        <f t="shared" si="5"/>
        <v>1</v>
      </c>
      <c r="X31" s="29">
        <v>633</v>
      </c>
      <c r="Y31" s="66">
        <f t="shared" si="6"/>
        <v>4.0226232841891203E-2</v>
      </c>
      <c r="Z31" s="87">
        <f t="shared" si="7"/>
        <v>1</v>
      </c>
      <c r="AA31" s="29">
        <v>493</v>
      </c>
      <c r="AB31" s="66">
        <f t="shared" si="8"/>
        <v>6.2922782386726231E-2</v>
      </c>
      <c r="AC31" s="87">
        <f t="shared" si="9"/>
        <v>1</v>
      </c>
      <c r="AD31" s="29">
        <v>235</v>
      </c>
      <c r="AE31" s="66">
        <f t="shared" si="10"/>
        <v>6.885438031057721E-2</v>
      </c>
      <c r="AF31" s="87">
        <f t="shared" si="11"/>
        <v>2</v>
      </c>
      <c r="AG31" s="29">
        <v>104</v>
      </c>
      <c r="AH31" s="66">
        <f t="shared" si="12"/>
        <v>6.9658405894172812E-2</v>
      </c>
      <c r="AI31" s="87">
        <f t="shared" si="13"/>
        <v>3</v>
      </c>
      <c r="AJ31" s="29">
        <v>17</v>
      </c>
      <c r="AK31" s="66">
        <f t="shared" si="14"/>
        <v>0.13934426229508196</v>
      </c>
      <c r="AL31" s="87">
        <f t="shared" si="15"/>
        <v>2</v>
      </c>
      <c r="AM31" s="30">
        <v>3314</v>
      </c>
      <c r="AN31" s="79">
        <f t="shared" si="16"/>
        <v>3.7985420200816099E-2</v>
      </c>
      <c r="AO31" s="32">
        <f t="shared" si="17"/>
        <v>1</v>
      </c>
      <c r="AP31" s="33"/>
      <c r="AQ31" s="33"/>
      <c r="AR31" s="33"/>
      <c r="AS31" s="33"/>
      <c r="AT31" s="33"/>
      <c r="AU31" s="33"/>
      <c r="AV31" s="33"/>
      <c r="AW31" s="34"/>
      <c r="AX31" s="34"/>
      <c r="AY31" s="34"/>
      <c r="AZ31" s="34"/>
      <c r="BA31" s="34"/>
      <c r="BB31" s="34"/>
      <c r="BC31" s="34"/>
    </row>
    <row r="32" spans="1:55" x14ac:dyDescent="0.2">
      <c r="A32" s="25" t="s">
        <v>73</v>
      </c>
      <c r="B32" s="26" t="s">
        <v>54</v>
      </c>
      <c r="C32" s="27" t="s">
        <v>19</v>
      </c>
      <c r="D32" s="28" t="s">
        <v>636</v>
      </c>
      <c r="E32" s="28" t="str">
        <f>VLOOKUP(D32,Sheet2!A$1:B$353,2,FALSE)</f>
        <v>Large Urban</v>
      </c>
      <c r="F32" s="29">
        <v>1687</v>
      </c>
      <c r="G32" s="29">
        <v>4294</v>
      </c>
      <c r="H32" s="29">
        <v>17569</v>
      </c>
      <c r="I32" s="29">
        <v>8930</v>
      </c>
      <c r="J32" s="29">
        <v>7728</v>
      </c>
      <c r="K32" s="29">
        <v>4630</v>
      </c>
      <c r="L32" s="29">
        <v>2142</v>
      </c>
      <c r="M32" s="29">
        <v>254</v>
      </c>
      <c r="N32" s="30">
        <v>47234</v>
      </c>
      <c r="O32" s="31">
        <v>12</v>
      </c>
      <c r="P32" s="66">
        <f t="shared" si="0"/>
        <v>7.1132187314759928E-3</v>
      </c>
      <c r="Q32" s="87">
        <f t="shared" si="1"/>
        <v>18</v>
      </c>
      <c r="R32" s="29">
        <v>26</v>
      </c>
      <c r="S32" s="66">
        <f t="shared" si="2"/>
        <v>6.0549604098742429E-3</v>
      </c>
      <c r="T32" s="87">
        <f t="shared" si="3"/>
        <v>19</v>
      </c>
      <c r="U32" s="29">
        <v>88</v>
      </c>
      <c r="V32" s="66">
        <f t="shared" si="4"/>
        <v>5.0088223575616144E-3</v>
      </c>
      <c r="W32" s="87">
        <f t="shared" si="5"/>
        <v>23</v>
      </c>
      <c r="X32" s="29">
        <v>33</v>
      </c>
      <c r="Y32" s="66">
        <f t="shared" si="6"/>
        <v>3.6954087346024638E-3</v>
      </c>
      <c r="Z32" s="87">
        <f t="shared" si="7"/>
        <v>28</v>
      </c>
      <c r="AA32" s="29">
        <v>28</v>
      </c>
      <c r="AB32" s="66">
        <f t="shared" si="8"/>
        <v>3.6231884057971015E-3</v>
      </c>
      <c r="AC32" s="87">
        <f t="shared" si="9"/>
        <v>26</v>
      </c>
      <c r="AD32" s="29">
        <v>16</v>
      </c>
      <c r="AE32" s="66">
        <f t="shared" si="10"/>
        <v>3.4557235421166306E-3</v>
      </c>
      <c r="AF32" s="87">
        <f t="shared" si="11"/>
        <v>30</v>
      </c>
      <c r="AG32" s="29">
        <v>16</v>
      </c>
      <c r="AH32" s="66">
        <f t="shared" si="12"/>
        <v>7.4696545284780582E-3</v>
      </c>
      <c r="AI32" s="87">
        <f t="shared" si="13"/>
        <v>16</v>
      </c>
      <c r="AJ32" s="29">
        <v>13</v>
      </c>
      <c r="AK32" s="66">
        <f t="shared" si="14"/>
        <v>5.1181102362204724E-2</v>
      </c>
      <c r="AL32" s="87">
        <f t="shared" si="15"/>
        <v>6</v>
      </c>
      <c r="AM32" s="30">
        <v>232</v>
      </c>
      <c r="AN32" s="79">
        <f t="shared" si="16"/>
        <v>4.9117161366812045E-3</v>
      </c>
      <c r="AO32" s="32">
        <f t="shared" si="17"/>
        <v>24</v>
      </c>
      <c r="AP32" s="33"/>
      <c r="AQ32" s="33"/>
      <c r="AR32" s="33"/>
      <c r="AS32" s="33"/>
      <c r="AT32" s="33"/>
      <c r="AU32" s="33"/>
      <c r="AV32" s="33"/>
      <c r="AW32" s="34"/>
      <c r="AX32" s="34"/>
      <c r="AY32" s="34"/>
      <c r="AZ32" s="34"/>
      <c r="BA32" s="34"/>
      <c r="BB32" s="34"/>
      <c r="BC32" s="34"/>
    </row>
    <row r="33" spans="1:55" x14ac:dyDescent="0.2">
      <c r="A33" s="25" t="s">
        <v>74</v>
      </c>
      <c r="B33" s="26" t="s">
        <v>43</v>
      </c>
      <c r="C33" s="27" t="s">
        <v>44</v>
      </c>
      <c r="D33" s="28" t="s">
        <v>75</v>
      </c>
      <c r="E33" s="28" t="str">
        <f>VLOOKUP(D33,Sheet2!A$1:B$353,2,FALSE)</f>
        <v>Major Urban</v>
      </c>
      <c r="F33" s="29">
        <v>89610</v>
      </c>
      <c r="G33" s="29">
        <v>43892</v>
      </c>
      <c r="H33" s="29">
        <v>38545</v>
      </c>
      <c r="I33" s="29">
        <v>16848</v>
      </c>
      <c r="J33" s="29">
        <v>11569</v>
      </c>
      <c r="K33" s="29">
        <v>5543</v>
      </c>
      <c r="L33" s="29">
        <v>3465</v>
      </c>
      <c r="M33" s="29">
        <v>296</v>
      </c>
      <c r="N33" s="30">
        <v>209768</v>
      </c>
      <c r="O33" s="31">
        <v>310</v>
      </c>
      <c r="P33" s="66">
        <f t="shared" si="0"/>
        <v>3.45943533087825E-3</v>
      </c>
      <c r="Q33" s="87">
        <f t="shared" si="1"/>
        <v>53</v>
      </c>
      <c r="R33" s="29">
        <v>203</v>
      </c>
      <c r="S33" s="66">
        <f t="shared" si="2"/>
        <v>4.6249886084024422E-3</v>
      </c>
      <c r="T33" s="87">
        <f t="shared" si="3"/>
        <v>49</v>
      </c>
      <c r="U33" s="29">
        <v>150</v>
      </c>
      <c r="V33" s="66">
        <f t="shared" si="4"/>
        <v>3.8915553249448697E-3</v>
      </c>
      <c r="W33" s="87">
        <f t="shared" si="5"/>
        <v>50</v>
      </c>
      <c r="X33" s="29">
        <v>108</v>
      </c>
      <c r="Y33" s="66">
        <f t="shared" si="6"/>
        <v>6.41025641025641E-3</v>
      </c>
      <c r="Z33" s="87">
        <f t="shared" si="7"/>
        <v>30</v>
      </c>
      <c r="AA33" s="29">
        <v>42</v>
      </c>
      <c r="AB33" s="66">
        <f t="shared" si="8"/>
        <v>3.6303915636615091E-3</v>
      </c>
      <c r="AC33" s="87">
        <f t="shared" si="9"/>
        <v>47</v>
      </c>
      <c r="AD33" s="29">
        <v>24</v>
      </c>
      <c r="AE33" s="66">
        <f t="shared" si="10"/>
        <v>4.3297853148114738E-3</v>
      </c>
      <c r="AF33" s="87">
        <f t="shared" si="11"/>
        <v>43</v>
      </c>
      <c r="AG33" s="29">
        <v>15</v>
      </c>
      <c r="AH33" s="66">
        <f t="shared" si="12"/>
        <v>4.329004329004329E-3</v>
      </c>
      <c r="AI33" s="87">
        <f t="shared" si="13"/>
        <v>46</v>
      </c>
      <c r="AJ33" s="29">
        <v>1</v>
      </c>
      <c r="AK33" s="66">
        <f t="shared" si="14"/>
        <v>3.3783783783783786E-3</v>
      </c>
      <c r="AL33" s="87">
        <f t="shared" si="15"/>
        <v>51</v>
      </c>
      <c r="AM33" s="30">
        <v>853</v>
      </c>
      <c r="AN33" s="79">
        <f t="shared" si="16"/>
        <v>4.0663971625796115E-3</v>
      </c>
      <c r="AO33" s="32">
        <f t="shared" si="17"/>
        <v>49</v>
      </c>
      <c r="AP33" s="33"/>
      <c r="AQ33" s="33"/>
      <c r="AR33" s="33"/>
      <c r="AS33" s="33"/>
      <c r="AT33" s="33"/>
      <c r="AU33" s="33"/>
      <c r="AV33" s="33"/>
      <c r="AW33" s="34"/>
      <c r="AX33" s="34"/>
      <c r="AY33" s="34"/>
      <c r="AZ33" s="34"/>
      <c r="BA33" s="34"/>
      <c r="BB33" s="34"/>
      <c r="BC33" s="34"/>
    </row>
    <row r="34" spans="1:55" x14ac:dyDescent="0.2">
      <c r="A34" s="25" t="s">
        <v>76</v>
      </c>
      <c r="B34" s="26" t="s">
        <v>18</v>
      </c>
      <c r="C34" s="27" t="s">
        <v>10</v>
      </c>
      <c r="D34" s="28" t="s">
        <v>77</v>
      </c>
      <c r="E34" s="28" t="str">
        <f>VLOOKUP(D34,Sheet2!A$1:B$353,2,FALSE)</f>
        <v>Rural 50</v>
      </c>
      <c r="F34" s="29">
        <v>5772</v>
      </c>
      <c r="G34" s="29">
        <v>16192</v>
      </c>
      <c r="H34" s="29">
        <v>18422</v>
      </c>
      <c r="I34" s="29">
        <v>8928</v>
      </c>
      <c r="J34" s="29">
        <v>6852</v>
      </c>
      <c r="K34" s="29">
        <v>3950</v>
      </c>
      <c r="L34" s="29">
        <v>2153</v>
      </c>
      <c r="M34" s="29">
        <v>208</v>
      </c>
      <c r="N34" s="30">
        <v>62477</v>
      </c>
      <c r="O34" s="31">
        <v>45</v>
      </c>
      <c r="P34" s="66">
        <f t="shared" si="0"/>
        <v>7.7962577962577967E-3</v>
      </c>
      <c r="Q34" s="87">
        <f t="shared" si="1"/>
        <v>32</v>
      </c>
      <c r="R34" s="29">
        <v>52</v>
      </c>
      <c r="S34" s="66">
        <f t="shared" si="2"/>
        <v>3.2114624505928855E-3</v>
      </c>
      <c r="T34" s="87">
        <f t="shared" si="3"/>
        <v>43</v>
      </c>
      <c r="U34" s="29">
        <v>65</v>
      </c>
      <c r="V34" s="66">
        <f t="shared" si="4"/>
        <v>3.5283899685159049E-3</v>
      </c>
      <c r="W34" s="87">
        <f t="shared" si="5"/>
        <v>39</v>
      </c>
      <c r="X34" s="29">
        <v>42</v>
      </c>
      <c r="Y34" s="66">
        <f t="shared" si="6"/>
        <v>4.7043010752688174E-3</v>
      </c>
      <c r="Z34" s="87">
        <f t="shared" si="7"/>
        <v>30</v>
      </c>
      <c r="AA34" s="29">
        <v>38</v>
      </c>
      <c r="AB34" s="66">
        <f t="shared" si="8"/>
        <v>5.5458260361938121E-3</v>
      </c>
      <c r="AC34" s="87">
        <f t="shared" si="9"/>
        <v>27</v>
      </c>
      <c r="AD34" s="29">
        <v>23</v>
      </c>
      <c r="AE34" s="66">
        <f t="shared" si="10"/>
        <v>5.8227848101265823E-3</v>
      </c>
      <c r="AF34" s="87">
        <f t="shared" si="11"/>
        <v>31</v>
      </c>
      <c r="AG34" s="29">
        <v>27</v>
      </c>
      <c r="AH34" s="66">
        <f t="shared" si="12"/>
        <v>1.2540640966093822E-2</v>
      </c>
      <c r="AI34" s="87">
        <f t="shared" si="13"/>
        <v>19</v>
      </c>
      <c r="AJ34" s="29">
        <v>9</v>
      </c>
      <c r="AK34" s="66">
        <f t="shared" si="14"/>
        <v>4.3269230769230768E-2</v>
      </c>
      <c r="AL34" s="87">
        <f t="shared" si="15"/>
        <v>14</v>
      </c>
      <c r="AM34" s="30">
        <v>301</v>
      </c>
      <c r="AN34" s="79">
        <f t="shared" si="16"/>
        <v>4.8177729404420824E-3</v>
      </c>
      <c r="AO34" s="32">
        <f t="shared" si="17"/>
        <v>37</v>
      </c>
      <c r="AP34" s="33"/>
      <c r="AQ34" s="33"/>
      <c r="AR34" s="33"/>
      <c r="AS34" s="33"/>
      <c r="AT34" s="33"/>
      <c r="AU34" s="33"/>
      <c r="AV34" s="33"/>
      <c r="AW34" s="34"/>
      <c r="AX34" s="34"/>
      <c r="AY34" s="34"/>
      <c r="AZ34" s="34"/>
      <c r="BA34" s="34"/>
      <c r="BB34" s="34"/>
      <c r="BC34" s="34"/>
    </row>
    <row r="35" spans="1:55" x14ac:dyDescent="0.2">
      <c r="A35" s="25" t="s">
        <v>78</v>
      </c>
      <c r="B35" s="26" t="s">
        <v>18</v>
      </c>
      <c r="C35" s="27" t="s">
        <v>10</v>
      </c>
      <c r="D35" s="28" t="s">
        <v>79</v>
      </c>
      <c r="E35" s="28" t="str">
        <f>VLOOKUP(D35,Sheet2!A$1:B$353,2,FALSE)</f>
        <v>Rural 80</v>
      </c>
      <c r="F35" s="29">
        <v>15033</v>
      </c>
      <c r="G35" s="29">
        <v>16485</v>
      </c>
      <c r="H35" s="29">
        <v>13071</v>
      </c>
      <c r="I35" s="29">
        <v>7003</v>
      </c>
      <c r="J35" s="29">
        <v>3922</v>
      </c>
      <c r="K35" s="29">
        <v>1447</v>
      </c>
      <c r="L35" s="29">
        <v>692</v>
      </c>
      <c r="M35" s="29">
        <v>56</v>
      </c>
      <c r="N35" s="30">
        <v>57709</v>
      </c>
      <c r="O35" s="31">
        <v>74</v>
      </c>
      <c r="P35" s="66">
        <f t="shared" si="0"/>
        <v>4.9225038249185128E-3</v>
      </c>
      <c r="Q35" s="87">
        <f t="shared" si="1"/>
        <v>47</v>
      </c>
      <c r="R35" s="29">
        <v>112</v>
      </c>
      <c r="S35" s="66">
        <f t="shared" si="2"/>
        <v>6.794055201698514E-3</v>
      </c>
      <c r="T35" s="87">
        <f t="shared" si="3"/>
        <v>37</v>
      </c>
      <c r="U35" s="29">
        <v>107</v>
      </c>
      <c r="V35" s="66">
        <f t="shared" si="4"/>
        <v>8.1860607451610442E-3</v>
      </c>
      <c r="W35" s="87">
        <f t="shared" si="5"/>
        <v>33</v>
      </c>
      <c r="X35" s="29">
        <v>52</v>
      </c>
      <c r="Y35" s="66">
        <f t="shared" si="6"/>
        <v>7.4253891189490218E-3</v>
      </c>
      <c r="Z35" s="87">
        <f t="shared" si="7"/>
        <v>39</v>
      </c>
      <c r="AA35" s="29">
        <v>39</v>
      </c>
      <c r="AB35" s="66">
        <f t="shared" si="8"/>
        <v>9.9439061703212647E-3</v>
      </c>
      <c r="AC35" s="87">
        <f t="shared" si="9"/>
        <v>33</v>
      </c>
      <c r="AD35" s="29">
        <v>24</v>
      </c>
      <c r="AE35" s="66">
        <f t="shared" si="10"/>
        <v>1.6586040082930201E-2</v>
      </c>
      <c r="AF35" s="87">
        <f t="shared" si="11"/>
        <v>27</v>
      </c>
      <c r="AG35" s="29">
        <v>27</v>
      </c>
      <c r="AH35" s="66">
        <f t="shared" si="12"/>
        <v>3.9017341040462429E-2</v>
      </c>
      <c r="AI35" s="87">
        <f t="shared" si="13"/>
        <v>18</v>
      </c>
      <c r="AJ35" s="29">
        <v>0</v>
      </c>
      <c r="AK35" s="66">
        <f t="shared" si="14"/>
        <v>0</v>
      </c>
      <c r="AL35" s="87">
        <f t="shared" si="15"/>
        <v>51</v>
      </c>
      <c r="AM35" s="30">
        <v>435</v>
      </c>
      <c r="AN35" s="79">
        <f t="shared" si="16"/>
        <v>7.5378190576859761E-3</v>
      </c>
      <c r="AO35" s="32">
        <f t="shared" si="17"/>
        <v>39</v>
      </c>
      <c r="AP35" s="33"/>
      <c r="AQ35" s="33"/>
      <c r="AR35" s="33"/>
      <c r="AS35" s="33"/>
      <c r="AT35" s="33"/>
      <c r="AU35" s="33"/>
      <c r="AV35" s="33"/>
      <c r="AW35" s="34"/>
      <c r="AX35" s="34"/>
      <c r="AY35" s="34"/>
      <c r="AZ35" s="34"/>
      <c r="BA35" s="34"/>
      <c r="BB35" s="34"/>
      <c r="BC35" s="34"/>
    </row>
    <row r="36" spans="1:55" x14ac:dyDescent="0.2">
      <c r="A36" s="25" t="s">
        <v>80</v>
      </c>
      <c r="B36" s="26" t="s">
        <v>38</v>
      </c>
      <c r="C36" s="27" t="s">
        <v>39</v>
      </c>
      <c r="D36" s="28" t="s">
        <v>81</v>
      </c>
      <c r="E36" s="28" t="str">
        <f>VLOOKUP(D36,Sheet2!A$1:B$353,2,FALSE)</f>
        <v>Major Urban</v>
      </c>
      <c r="F36" s="29">
        <v>3464</v>
      </c>
      <c r="G36" s="29">
        <v>12647</v>
      </c>
      <c r="H36" s="29">
        <v>33750</v>
      </c>
      <c r="I36" s="29">
        <v>31718</v>
      </c>
      <c r="J36" s="29">
        <v>21667</v>
      </c>
      <c r="K36" s="29">
        <v>6228</v>
      </c>
      <c r="L36" s="29">
        <v>3309</v>
      </c>
      <c r="M36" s="29">
        <v>246</v>
      </c>
      <c r="N36" s="30">
        <v>113029</v>
      </c>
      <c r="O36" s="31">
        <v>35</v>
      </c>
      <c r="P36" s="66">
        <f t="shared" si="0"/>
        <v>1.010392609699769E-2</v>
      </c>
      <c r="Q36" s="87">
        <f t="shared" si="1"/>
        <v>24</v>
      </c>
      <c r="R36" s="29">
        <v>79</v>
      </c>
      <c r="S36" s="66">
        <f t="shared" si="2"/>
        <v>6.2465406815845658E-3</v>
      </c>
      <c r="T36" s="87">
        <f t="shared" si="3"/>
        <v>40</v>
      </c>
      <c r="U36" s="29">
        <v>193</v>
      </c>
      <c r="V36" s="66">
        <f t="shared" si="4"/>
        <v>5.7185185185185186E-3</v>
      </c>
      <c r="W36" s="87">
        <f t="shared" si="5"/>
        <v>33</v>
      </c>
      <c r="X36" s="29">
        <v>163</v>
      </c>
      <c r="Y36" s="66">
        <f t="shared" si="6"/>
        <v>5.1390377703512203E-3</v>
      </c>
      <c r="Z36" s="87">
        <f t="shared" si="7"/>
        <v>38</v>
      </c>
      <c r="AA36" s="29">
        <v>128</v>
      </c>
      <c r="AB36" s="66">
        <f t="shared" si="8"/>
        <v>5.9076014215165918E-3</v>
      </c>
      <c r="AC36" s="87">
        <f t="shared" si="9"/>
        <v>31</v>
      </c>
      <c r="AD36" s="29">
        <v>50</v>
      </c>
      <c r="AE36" s="66">
        <f t="shared" si="10"/>
        <v>8.0282594733461794E-3</v>
      </c>
      <c r="AF36" s="87">
        <f t="shared" si="11"/>
        <v>24</v>
      </c>
      <c r="AG36" s="29">
        <v>28</v>
      </c>
      <c r="AH36" s="66">
        <f t="shared" si="12"/>
        <v>8.461770927772741E-3</v>
      </c>
      <c r="AI36" s="87">
        <f t="shared" si="13"/>
        <v>26</v>
      </c>
      <c r="AJ36" s="29">
        <v>10</v>
      </c>
      <c r="AK36" s="66">
        <f t="shared" si="14"/>
        <v>4.065040650406504E-2</v>
      </c>
      <c r="AL36" s="87">
        <f t="shared" si="15"/>
        <v>7</v>
      </c>
      <c r="AM36" s="30">
        <v>686</v>
      </c>
      <c r="AN36" s="79">
        <f t="shared" si="16"/>
        <v>6.0692388679011583E-3</v>
      </c>
      <c r="AO36" s="32">
        <f t="shared" si="17"/>
        <v>36</v>
      </c>
      <c r="AP36" s="33"/>
      <c r="AQ36" s="33"/>
      <c r="AR36" s="33"/>
      <c r="AS36" s="33"/>
      <c r="AT36" s="33"/>
      <c r="AU36" s="33"/>
      <c r="AV36" s="33"/>
      <c r="AW36" s="34"/>
      <c r="AX36" s="34"/>
      <c r="AY36" s="34"/>
      <c r="AZ36" s="34"/>
      <c r="BA36" s="34"/>
      <c r="BB36" s="34"/>
      <c r="BC36" s="34"/>
    </row>
    <row r="37" spans="1:55" x14ac:dyDescent="0.2">
      <c r="A37" s="25" t="s">
        <v>82</v>
      </c>
      <c r="B37" s="26" t="s">
        <v>18</v>
      </c>
      <c r="C37" s="27" t="s">
        <v>10</v>
      </c>
      <c r="D37" s="28" t="s">
        <v>83</v>
      </c>
      <c r="E37" s="28" t="str">
        <f>VLOOKUP(D37,Sheet2!A$1:B$353,2,FALSE)</f>
        <v>Significant Rural</v>
      </c>
      <c r="F37" s="29">
        <v>605</v>
      </c>
      <c r="G37" s="29">
        <v>2818</v>
      </c>
      <c r="H37" s="29">
        <v>6451</v>
      </c>
      <c r="I37" s="29">
        <v>8170</v>
      </c>
      <c r="J37" s="29">
        <v>5563</v>
      </c>
      <c r="K37" s="29">
        <v>4417</v>
      </c>
      <c r="L37" s="29">
        <v>3739</v>
      </c>
      <c r="M37" s="29">
        <v>536</v>
      </c>
      <c r="N37" s="30">
        <v>32299</v>
      </c>
      <c r="O37" s="31">
        <v>13</v>
      </c>
      <c r="P37" s="66">
        <f t="shared" si="0"/>
        <v>2.1487603305785124E-2</v>
      </c>
      <c r="Q37" s="87">
        <f t="shared" si="1"/>
        <v>9</v>
      </c>
      <c r="R37" s="29">
        <v>20</v>
      </c>
      <c r="S37" s="66">
        <f t="shared" si="2"/>
        <v>7.0972320794889989E-3</v>
      </c>
      <c r="T37" s="87">
        <f t="shared" si="3"/>
        <v>20</v>
      </c>
      <c r="U37" s="29">
        <v>54</v>
      </c>
      <c r="V37" s="66">
        <f t="shared" si="4"/>
        <v>8.3707952255464273E-3</v>
      </c>
      <c r="W37" s="87">
        <f t="shared" si="5"/>
        <v>16</v>
      </c>
      <c r="X37" s="29">
        <v>39</v>
      </c>
      <c r="Y37" s="66">
        <f t="shared" si="6"/>
        <v>4.7735618115055077E-3</v>
      </c>
      <c r="Z37" s="87">
        <f t="shared" si="7"/>
        <v>29</v>
      </c>
      <c r="AA37" s="29">
        <v>28</v>
      </c>
      <c r="AB37" s="66">
        <f t="shared" si="8"/>
        <v>5.0332554377134639E-3</v>
      </c>
      <c r="AC37" s="87">
        <f t="shared" si="9"/>
        <v>27</v>
      </c>
      <c r="AD37" s="29">
        <v>24</v>
      </c>
      <c r="AE37" s="66">
        <f t="shared" si="10"/>
        <v>5.4335521847407742E-3</v>
      </c>
      <c r="AF37" s="87">
        <f t="shared" si="11"/>
        <v>30</v>
      </c>
      <c r="AG37" s="29">
        <v>11</v>
      </c>
      <c r="AH37" s="66">
        <f t="shared" si="12"/>
        <v>2.941963091735758E-3</v>
      </c>
      <c r="AI37" s="87">
        <f t="shared" si="13"/>
        <v>45</v>
      </c>
      <c r="AJ37" s="29">
        <v>3</v>
      </c>
      <c r="AK37" s="66">
        <f t="shared" si="14"/>
        <v>5.597014925373134E-3</v>
      </c>
      <c r="AL37" s="87">
        <f t="shared" si="15"/>
        <v>41</v>
      </c>
      <c r="AM37" s="30">
        <v>192</v>
      </c>
      <c r="AN37" s="79">
        <f t="shared" si="16"/>
        <v>5.9444564847208892E-3</v>
      </c>
      <c r="AO37" s="32">
        <f t="shared" si="17"/>
        <v>25</v>
      </c>
      <c r="AP37" s="33"/>
      <c r="AQ37" s="33"/>
      <c r="AR37" s="33"/>
      <c r="AS37" s="33"/>
      <c r="AT37" s="33"/>
      <c r="AU37" s="33"/>
      <c r="AV37" s="33"/>
      <c r="AW37" s="34"/>
      <c r="AX37" s="34"/>
      <c r="AY37" s="34"/>
      <c r="AZ37" s="34"/>
      <c r="BA37" s="34"/>
      <c r="BB37" s="34"/>
      <c r="BC37" s="34"/>
    </row>
    <row r="38" spans="1:55" x14ac:dyDescent="0.2">
      <c r="A38" s="25" t="s">
        <v>84</v>
      </c>
      <c r="B38" s="26" t="s">
        <v>54</v>
      </c>
      <c r="C38" s="27" t="s">
        <v>19</v>
      </c>
      <c r="D38" s="28" t="s">
        <v>85</v>
      </c>
      <c r="E38" s="28" t="str">
        <f>VLOOKUP(D38,Sheet2!A$1:B$353,2,FALSE)</f>
        <v>Large Urban</v>
      </c>
      <c r="F38" s="29">
        <v>26987</v>
      </c>
      <c r="G38" s="29">
        <v>28337</v>
      </c>
      <c r="H38" s="29">
        <v>33581</v>
      </c>
      <c r="I38" s="29">
        <v>19193</v>
      </c>
      <c r="J38" s="29">
        <v>10883</v>
      </c>
      <c r="K38" s="29">
        <v>4434</v>
      </c>
      <c r="L38" s="29">
        <v>2656</v>
      </c>
      <c r="M38" s="29">
        <v>179</v>
      </c>
      <c r="N38" s="30">
        <v>126250</v>
      </c>
      <c r="O38" s="31">
        <v>433</v>
      </c>
      <c r="P38" s="66">
        <f t="shared" si="0"/>
        <v>1.6044762292955869E-2</v>
      </c>
      <c r="Q38" s="87">
        <f t="shared" si="1"/>
        <v>7</v>
      </c>
      <c r="R38" s="29">
        <v>380</v>
      </c>
      <c r="S38" s="66">
        <f t="shared" si="2"/>
        <v>1.3410029290327134E-2</v>
      </c>
      <c r="T38" s="87">
        <f t="shared" si="3"/>
        <v>6</v>
      </c>
      <c r="U38" s="29">
        <v>390</v>
      </c>
      <c r="V38" s="66">
        <f t="shared" si="4"/>
        <v>1.1613710133706561E-2</v>
      </c>
      <c r="W38" s="87">
        <f t="shared" si="5"/>
        <v>7</v>
      </c>
      <c r="X38" s="29">
        <v>313</v>
      </c>
      <c r="Y38" s="66">
        <f t="shared" si="6"/>
        <v>1.6308028968894911E-2</v>
      </c>
      <c r="Z38" s="87">
        <f t="shared" si="7"/>
        <v>9</v>
      </c>
      <c r="AA38" s="29">
        <v>261</v>
      </c>
      <c r="AB38" s="66">
        <f t="shared" si="8"/>
        <v>2.3982357805752089E-2</v>
      </c>
      <c r="AC38" s="87">
        <f t="shared" si="9"/>
        <v>5</v>
      </c>
      <c r="AD38" s="29">
        <v>76</v>
      </c>
      <c r="AE38" s="66">
        <f t="shared" si="10"/>
        <v>1.7140279657194408E-2</v>
      </c>
      <c r="AF38" s="87">
        <f t="shared" si="11"/>
        <v>6</v>
      </c>
      <c r="AG38" s="29">
        <v>68</v>
      </c>
      <c r="AH38" s="66">
        <f t="shared" si="12"/>
        <v>2.5602409638554216E-2</v>
      </c>
      <c r="AI38" s="87">
        <f t="shared" si="13"/>
        <v>6</v>
      </c>
      <c r="AJ38" s="29">
        <v>8</v>
      </c>
      <c r="AK38" s="66">
        <f t="shared" si="14"/>
        <v>4.4692737430167599E-2</v>
      </c>
      <c r="AL38" s="87">
        <f t="shared" si="15"/>
        <v>7</v>
      </c>
      <c r="AM38" s="30">
        <v>1929</v>
      </c>
      <c r="AN38" s="79">
        <f t="shared" si="16"/>
        <v>1.5279207920792079E-2</v>
      </c>
      <c r="AO38" s="32">
        <f t="shared" si="17"/>
        <v>6</v>
      </c>
      <c r="AP38" s="33"/>
      <c r="AQ38" s="33"/>
      <c r="AR38" s="33"/>
      <c r="AS38" s="33"/>
      <c r="AT38" s="33"/>
      <c r="AU38" s="33"/>
      <c r="AV38" s="33"/>
      <c r="AW38" s="34"/>
      <c r="AX38" s="34"/>
      <c r="AY38" s="34"/>
      <c r="AZ38" s="34"/>
      <c r="BA38" s="34"/>
      <c r="BB38" s="34"/>
      <c r="BC38" s="34"/>
    </row>
    <row r="39" spans="1:55" x14ac:dyDescent="0.2">
      <c r="A39" s="25" t="s">
        <v>86</v>
      </c>
      <c r="B39" s="26" t="s">
        <v>54</v>
      </c>
      <c r="C39" s="27" t="s">
        <v>55</v>
      </c>
      <c r="D39" s="28" t="s">
        <v>87</v>
      </c>
      <c r="E39" s="28" t="str">
        <f>VLOOKUP(D39,Sheet2!A$1:B$353,2,FALSE)</f>
        <v>Large Urban</v>
      </c>
      <c r="F39" s="29">
        <v>48289</v>
      </c>
      <c r="G39" s="29">
        <v>71116</v>
      </c>
      <c r="H39" s="29">
        <v>37448</v>
      </c>
      <c r="I39" s="29">
        <v>17074</v>
      </c>
      <c r="J39" s="29">
        <v>9268</v>
      </c>
      <c r="K39" s="29">
        <v>4657</v>
      </c>
      <c r="L39" s="29">
        <v>2806</v>
      </c>
      <c r="M39" s="29">
        <v>327</v>
      </c>
      <c r="N39" s="30">
        <v>190985</v>
      </c>
      <c r="O39" s="31">
        <v>879</v>
      </c>
      <c r="P39" s="66">
        <f t="shared" si="0"/>
        <v>1.8202903352730435E-2</v>
      </c>
      <c r="Q39" s="87">
        <f t="shared" si="1"/>
        <v>5</v>
      </c>
      <c r="R39" s="29">
        <v>574</v>
      </c>
      <c r="S39" s="66">
        <f t="shared" si="2"/>
        <v>8.0713200967433493E-3</v>
      </c>
      <c r="T39" s="87">
        <f t="shared" si="3"/>
        <v>15</v>
      </c>
      <c r="U39" s="29">
        <v>359</v>
      </c>
      <c r="V39" s="66">
        <f t="shared" si="4"/>
        <v>9.5866267891476179E-3</v>
      </c>
      <c r="W39" s="87">
        <f t="shared" si="5"/>
        <v>11</v>
      </c>
      <c r="X39" s="29">
        <v>304</v>
      </c>
      <c r="Y39" s="66">
        <f t="shared" si="6"/>
        <v>1.7804849478739605E-2</v>
      </c>
      <c r="Z39" s="87">
        <f t="shared" si="7"/>
        <v>6</v>
      </c>
      <c r="AA39" s="29">
        <v>145</v>
      </c>
      <c r="AB39" s="66">
        <f t="shared" si="8"/>
        <v>1.5645230902028486E-2</v>
      </c>
      <c r="AC39" s="87">
        <f t="shared" si="9"/>
        <v>10</v>
      </c>
      <c r="AD39" s="29">
        <v>44</v>
      </c>
      <c r="AE39" s="66">
        <f t="shared" si="10"/>
        <v>9.4481425810607686E-3</v>
      </c>
      <c r="AF39" s="87">
        <f t="shared" si="11"/>
        <v>13</v>
      </c>
      <c r="AG39" s="29">
        <v>13</v>
      </c>
      <c r="AH39" s="66">
        <f t="shared" si="12"/>
        <v>4.6329294369208841E-3</v>
      </c>
      <c r="AI39" s="87">
        <f t="shared" si="13"/>
        <v>29</v>
      </c>
      <c r="AJ39" s="29">
        <v>8</v>
      </c>
      <c r="AK39" s="66">
        <f t="shared" si="14"/>
        <v>2.4464831804281346E-2</v>
      </c>
      <c r="AL39" s="87">
        <f t="shared" si="15"/>
        <v>18</v>
      </c>
      <c r="AM39" s="30">
        <v>2326</v>
      </c>
      <c r="AN39" s="79">
        <f t="shared" si="16"/>
        <v>1.2178966934576013E-2</v>
      </c>
      <c r="AO39" s="32">
        <f t="shared" si="17"/>
        <v>7</v>
      </c>
      <c r="AP39" s="33"/>
      <c r="AQ39" s="33"/>
      <c r="AR39" s="33"/>
      <c r="AS39" s="33"/>
      <c r="AT39" s="33"/>
      <c r="AU39" s="33"/>
      <c r="AV39" s="33"/>
      <c r="AW39" s="34"/>
      <c r="AX39" s="34"/>
      <c r="AY39" s="34"/>
      <c r="AZ39" s="34"/>
      <c r="BA39" s="34"/>
      <c r="BB39" s="34"/>
      <c r="BC39" s="34"/>
    </row>
    <row r="40" spans="1:55" x14ac:dyDescent="0.2">
      <c r="A40" s="25" t="s">
        <v>88</v>
      </c>
      <c r="B40" s="26" t="s">
        <v>18</v>
      </c>
      <c r="C40" s="27" t="s">
        <v>10</v>
      </c>
      <c r="D40" s="28" t="s">
        <v>89</v>
      </c>
      <c r="E40" s="28" t="str">
        <f>VLOOKUP(D40,Sheet2!A$1:B$353,2,FALSE)</f>
        <v>Significant Rural</v>
      </c>
      <c r="F40" s="29">
        <v>4381</v>
      </c>
      <c r="G40" s="29">
        <v>14374</v>
      </c>
      <c r="H40" s="29">
        <v>19822</v>
      </c>
      <c r="I40" s="29">
        <v>9098</v>
      </c>
      <c r="J40" s="29">
        <v>4547</v>
      </c>
      <c r="K40" s="29">
        <v>1979</v>
      </c>
      <c r="L40" s="29">
        <v>764</v>
      </c>
      <c r="M40" s="29">
        <v>94</v>
      </c>
      <c r="N40" s="30">
        <v>55059</v>
      </c>
      <c r="O40" s="31">
        <v>49</v>
      </c>
      <c r="P40" s="66">
        <f t="shared" si="0"/>
        <v>1.1184661036293083E-2</v>
      </c>
      <c r="Q40" s="87">
        <f t="shared" si="1"/>
        <v>20</v>
      </c>
      <c r="R40" s="29">
        <v>86</v>
      </c>
      <c r="S40" s="66">
        <f t="shared" si="2"/>
        <v>5.9830249060804233E-3</v>
      </c>
      <c r="T40" s="87">
        <f t="shared" si="3"/>
        <v>25</v>
      </c>
      <c r="U40" s="29">
        <v>123</v>
      </c>
      <c r="V40" s="66">
        <f t="shared" si="4"/>
        <v>6.2052265159923316E-3</v>
      </c>
      <c r="W40" s="87">
        <f t="shared" si="5"/>
        <v>24</v>
      </c>
      <c r="X40" s="29">
        <v>59</v>
      </c>
      <c r="Y40" s="66">
        <f t="shared" si="6"/>
        <v>6.4849417454385582E-3</v>
      </c>
      <c r="Z40" s="87">
        <f t="shared" si="7"/>
        <v>17</v>
      </c>
      <c r="AA40" s="29">
        <v>33</v>
      </c>
      <c r="AB40" s="66">
        <f t="shared" si="8"/>
        <v>7.2575324389707501E-3</v>
      </c>
      <c r="AC40" s="87">
        <f t="shared" si="9"/>
        <v>16</v>
      </c>
      <c r="AD40" s="29">
        <v>26</v>
      </c>
      <c r="AE40" s="66">
        <f t="shared" si="10"/>
        <v>1.3137948458817585E-2</v>
      </c>
      <c r="AF40" s="87">
        <f t="shared" si="11"/>
        <v>7</v>
      </c>
      <c r="AG40" s="29">
        <v>29</v>
      </c>
      <c r="AH40" s="66">
        <f t="shared" si="12"/>
        <v>3.7958115183246072E-2</v>
      </c>
      <c r="AI40" s="87">
        <f t="shared" si="13"/>
        <v>4</v>
      </c>
      <c r="AJ40" s="29">
        <v>4</v>
      </c>
      <c r="AK40" s="66">
        <f t="shared" si="14"/>
        <v>4.2553191489361701E-2</v>
      </c>
      <c r="AL40" s="87">
        <f t="shared" si="15"/>
        <v>9</v>
      </c>
      <c r="AM40" s="30">
        <v>409</v>
      </c>
      <c r="AN40" s="79">
        <f t="shared" si="16"/>
        <v>7.4283949944604875E-3</v>
      </c>
      <c r="AO40" s="32">
        <f t="shared" si="17"/>
        <v>18</v>
      </c>
      <c r="AP40" s="33"/>
      <c r="AQ40" s="33"/>
      <c r="AR40" s="33"/>
      <c r="AS40" s="33"/>
      <c r="AT40" s="33"/>
      <c r="AU40" s="33"/>
      <c r="AV40" s="33"/>
      <c r="AW40" s="34"/>
      <c r="AX40" s="34"/>
      <c r="AY40" s="34"/>
      <c r="AZ40" s="34"/>
      <c r="BA40" s="34"/>
      <c r="BB40" s="34"/>
      <c r="BC40" s="34"/>
    </row>
    <row r="41" spans="1:55" x14ac:dyDescent="0.2">
      <c r="A41" s="25" t="s">
        <v>90</v>
      </c>
      <c r="B41" s="26" t="s">
        <v>38</v>
      </c>
      <c r="C41" s="27" t="s">
        <v>39</v>
      </c>
      <c r="D41" s="28" t="s">
        <v>91</v>
      </c>
      <c r="E41" s="28" t="str">
        <f>VLOOKUP(D41,Sheet2!A$1:B$353,2,FALSE)</f>
        <v>Major Urban</v>
      </c>
      <c r="F41" s="29">
        <v>1802</v>
      </c>
      <c r="G41" s="29">
        <v>9823</v>
      </c>
      <c r="H41" s="29">
        <v>28185</v>
      </c>
      <c r="I41" s="29">
        <v>35320</v>
      </c>
      <c r="J41" s="29">
        <v>28623</v>
      </c>
      <c r="K41" s="29">
        <v>17504</v>
      </c>
      <c r="L41" s="29">
        <v>13393</v>
      </c>
      <c r="M41" s="29">
        <v>1332</v>
      </c>
      <c r="N41" s="30">
        <v>135982</v>
      </c>
      <c r="O41" s="31">
        <v>12</v>
      </c>
      <c r="P41" s="66">
        <f t="shared" si="0"/>
        <v>6.6592674805771362E-3</v>
      </c>
      <c r="Q41" s="87">
        <f t="shared" si="1"/>
        <v>37</v>
      </c>
      <c r="R41" s="29">
        <v>65</v>
      </c>
      <c r="S41" s="66">
        <f t="shared" si="2"/>
        <v>6.6171230784892602E-3</v>
      </c>
      <c r="T41" s="87">
        <f t="shared" si="3"/>
        <v>36</v>
      </c>
      <c r="U41" s="29">
        <v>169</v>
      </c>
      <c r="V41" s="66">
        <f t="shared" si="4"/>
        <v>5.9960972148305836E-3</v>
      </c>
      <c r="W41" s="87">
        <f t="shared" si="5"/>
        <v>32</v>
      </c>
      <c r="X41" s="29">
        <v>145</v>
      </c>
      <c r="Y41" s="66">
        <f t="shared" si="6"/>
        <v>4.1053227633069079E-3</v>
      </c>
      <c r="Z41" s="87">
        <f t="shared" si="7"/>
        <v>44</v>
      </c>
      <c r="AA41" s="29">
        <v>78</v>
      </c>
      <c r="AB41" s="66">
        <f t="shared" si="8"/>
        <v>2.7250812283827692E-3</v>
      </c>
      <c r="AC41" s="87">
        <f t="shared" si="9"/>
        <v>55</v>
      </c>
      <c r="AD41" s="29">
        <v>44</v>
      </c>
      <c r="AE41" s="66">
        <f t="shared" si="10"/>
        <v>2.5137111517367461E-3</v>
      </c>
      <c r="AF41" s="87">
        <f t="shared" si="11"/>
        <v>53</v>
      </c>
      <c r="AG41" s="29">
        <v>46</v>
      </c>
      <c r="AH41" s="66">
        <f t="shared" si="12"/>
        <v>3.4346300306130066E-3</v>
      </c>
      <c r="AI41" s="87">
        <f t="shared" si="13"/>
        <v>50</v>
      </c>
      <c r="AJ41" s="29">
        <v>9</v>
      </c>
      <c r="AK41" s="66">
        <f t="shared" si="14"/>
        <v>6.7567567567567571E-3</v>
      </c>
      <c r="AL41" s="87">
        <f t="shared" si="15"/>
        <v>40</v>
      </c>
      <c r="AM41" s="30">
        <v>568</v>
      </c>
      <c r="AN41" s="79">
        <f t="shared" si="16"/>
        <v>4.1770234295715608E-3</v>
      </c>
      <c r="AO41" s="32">
        <f t="shared" si="17"/>
        <v>48</v>
      </c>
      <c r="AP41" s="33"/>
      <c r="AQ41" s="33"/>
      <c r="AR41" s="33"/>
      <c r="AS41" s="33"/>
      <c r="AT41" s="33"/>
      <c r="AU41" s="33"/>
      <c r="AV41" s="33"/>
      <c r="AW41" s="34"/>
      <c r="AX41" s="34"/>
      <c r="AY41" s="34"/>
      <c r="AZ41" s="34"/>
      <c r="BA41" s="34"/>
      <c r="BB41" s="34"/>
      <c r="BC41" s="34"/>
    </row>
    <row r="42" spans="1:55" x14ac:dyDescent="0.2">
      <c r="A42" s="25" t="s">
        <v>92</v>
      </c>
      <c r="B42" s="26" t="s">
        <v>18</v>
      </c>
      <c r="C42" s="27" t="s">
        <v>60</v>
      </c>
      <c r="D42" s="28" t="s">
        <v>93</v>
      </c>
      <c r="E42" s="28" t="str">
        <f>VLOOKUP(D42,Sheet2!A$1:B$353,2,FALSE)</f>
        <v>Significant Rural</v>
      </c>
      <c r="F42" s="29">
        <v>3467</v>
      </c>
      <c r="G42" s="29">
        <v>7118</v>
      </c>
      <c r="H42" s="29">
        <v>8500</v>
      </c>
      <c r="I42" s="29">
        <v>7578</v>
      </c>
      <c r="J42" s="29">
        <v>6587</v>
      </c>
      <c r="K42" s="29">
        <v>3334</v>
      </c>
      <c r="L42" s="29">
        <v>2620</v>
      </c>
      <c r="M42" s="29">
        <v>327</v>
      </c>
      <c r="N42" s="30">
        <v>39531</v>
      </c>
      <c r="O42" s="31">
        <v>12</v>
      </c>
      <c r="P42" s="66">
        <f t="shared" si="0"/>
        <v>3.4612056533025672E-3</v>
      </c>
      <c r="Q42" s="87">
        <f t="shared" si="1"/>
        <v>45</v>
      </c>
      <c r="R42" s="29">
        <v>20</v>
      </c>
      <c r="S42" s="66">
        <f t="shared" si="2"/>
        <v>2.8097780275358245E-3</v>
      </c>
      <c r="T42" s="87">
        <f t="shared" si="3"/>
        <v>47</v>
      </c>
      <c r="U42" s="29">
        <v>11</v>
      </c>
      <c r="V42" s="66">
        <f t="shared" si="4"/>
        <v>1.2941176470588236E-3</v>
      </c>
      <c r="W42" s="87">
        <f t="shared" si="5"/>
        <v>53</v>
      </c>
      <c r="X42" s="29">
        <v>11</v>
      </c>
      <c r="Y42" s="66">
        <f t="shared" si="6"/>
        <v>1.4515703351807865E-3</v>
      </c>
      <c r="Z42" s="87">
        <f t="shared" si="7"/>
        <v>54</v>
      </c>
      <c r="AA42" s="29">
        <v>9</v>
      </c>
      <c r="AB42" s="66">
        <f t="shared" si="8"/>
        <v>1.3663276149992408E-3</v>
      </c>
      <c r="AC42" s="87">
        <f t="shared" si="9"/>
        <v>53</v>
      </c>
      <c r="AD42" s="29">
        <v>11</v>
      </c>
      <c r="AE42" s="66">
        <f t="shared" si="10"/>
        <v>3.2993401319736052E-3</v>
      </c>
      <c r="AF42" s="87">
        <f t="shared" si="11"/>
        <v>45</v>
      </c>
      <c r="AG42" s="29">
        <v>6</v>
      </c>
      <c r="AH42" s="66">
        <f t="shared" si="12"/>
        <v>2.2900763358778627E-3</v>
      </c>
      <c r="AI42" s="87">
        <f t="shared" si="13"/>
        <v>50</v>
      </c>
      <c r="AJ42" s="29">
        <v>1</v>
      </c>
      <c r="AK42" s="66">
        <f t="shared" si="14"/>
        <v>3.0581039755351682E-3</v>
      </c>
      <c r="AL42" s="87">
        <f t="shared" si="15"/>
        <v>44</v>
      </c>
      <c r="AM42" s="30">
        <v>81</v>
      </c>
      <c r="AN42" s="79">
        <f t="shared" si="16"/>
        <v>2.0490248159672157E-3</v>
      </c>
      <c r="AO42" s="32">
        <f t="shared" si="17"/>
        <v>52</v>
      </c>
      <c r="AP42" s="33"/>
      <c r="AQ42" s="33"/>
      <c r="AR42" s="33"/>
      <c r="AS42" s="33"/>
      <c r="AT42" s="33"/>
      <c r="AU42" s="33"/>
      <c r="AV42" s="33"/>
      <c r="AW42" s="34"/>
      <c r="AX42" s="34"/>
      <c r="AY42" s="34"/>
      <c r="AZ42" s="34"/>
      <c r="BA42" s="34"/>
      <c r="BB42" s="34"/>
      <c r="BC42" s="34"/>
    </row>
    <row r="43" spans="1:55" x14ac:dyDescent="0.2">
      <c r="A43" s="25" t="s">
        <v>94</v>
      </c>
      <c r="B43" s="26" t="s">
        <v>18</v>
      </c>
      <c r="C43" s="27" t="s">
        <v>10</v>
      </c>
      <c r="D43" s="28" t="s">
        <v>95</v>
      </c>
      <c r="E43" s="28" t="str">
        <f>VLOOKUP(D43,Sheet2!A$1:B$353,2,FALSE)</f>
        <v>Major Urban</v>
      </c>
      <c r="F43" s="29">
        <v>491</v>
      </c>
      <c r="G43" s="29">
        <v>3594</v>
      </c>
      <c r="H43" s="29">
        <v>9088</v>
      </c>
      <c r="I43" s="29">
        <v>13989</v>
      </c>
      <c r="J43" s="29">
        <v>7316</v>
      </c>
      <c r="K43" s="29">
        <v>2761</v>
      </c>
      <c r="L43" s="29">
        <v>2066</v>
      </c>
      <c r="M43" s="29">
        <v>162</v>
      </c>
      <c r="N43" s="30">
        <v>39467</v>
      </c>
      <c r="O43" s="31">
        <v>0</v>
      </c>
      <c r="P43" s="66">
        <f t="shared" si="0"/>
        <v>0</v>
      </c>
      <c r="Q43" s="87">
        <f t="shared" si="1"/>
        <v>67</v>
      </c>
      <c r="R43" s="29">
        <v>20</v>
      </c>
      <c r="S43" s="66">
        <f t="shared" si="2"/>
        <v>5.5648302726766831E-3</v>
      </c>
      <c r="T43" s="87">
        <f t="shared" si="3"/>
        <v>45</v>
      </c>
      <c r="U43" s="29">
        <v>33</v>
      </c>
      <c r="V43" s="66">
        <f t="shared" si="4"/>
        <v>3.6311619718309858E-3</v>
      </c>
      <c r="W43" s="87">
        <f t="shared" si="5"/>
        <v>51</v>
      </c>
      <c r="X43" s="29">
        <v>21</v>
      </c>
      <c r="Y43" s="66">
        <f t="shared" si="6"/>
        <v>1.5011794981771391E-3</v>
      </c>
      <c r="Z43" s="87">
        <f t="shared" si="7"/>
        <v>61</v>
      </c>
      <c r="AA43" s="29">
        <v>7</v>
      </c>
      <c r="AB43" s="66">
        <f t="shared" si="8"/>
        <v>9.5680699835975938E-4</v>
      </c>
      <c r="AC43" s="87">
        <f t="shared" si="9"/>
        <v>65</v>
      </c>
      <c r="AD43" s="29">
        <v>6</v>
      </c>
      <c r="AE43" s="66">
        <f t="shared" si="10"/>
        <v>2.1731256791017745E-3</v>
      </c>
      <c r="AF43" s="87">
        <f t="shared" si="11"/>
        <v>55</v>
      </c>
      <c r="AG43" s="29">
        <v>3</v>
      </c>
      <c r="AH43" s="66">
        <f t="shared" si="12"/>
        <v>1.4520813165537271E-3</v>
      </c>
      <c r="AI43" s="87">
        <f t="shared" si="13"/>
        <v>63</v>
      </c>
      <c r="AJ43" s="29">
        <v>1</v>
      </c>
      <c r="AK43" s="66">
        <f t="shared" si="14"/>
        <v>6.1728395061728392E-3</v>
      </c>
      <c r="AL43" s="87">
        <f t="shared" si="15"/>
        <v>42</v>
      </c>
      <c r="AM43" s="30">
        <v>91</v>
      </c>
      <c r="AN43" s="79">
        <f t="shared" si="16"/>
        <v>2.305723769224922E-3</v>
      </c>
      <c r="AO43" s="32">
        <f t="shared" si="17"/>
        <v>58</v>
      </c>
      <c r="AP43" s="33"/>
      <c r="AQ43" s="33"/>
      <c r="AR43" s="33"/>
      <c r="AS43" s="33"/>
      <c r="AT43" s="33"/>
      <c r="AU43" s="33"/>
      <c r="AV43" s="33"/>
      <c r="AW43" s="34"/>
      <c r="AX43" s="34"/>
      <c r="AY43" s="34"/>
      <c r="AZ43" s="34"/>
      <c r="BA43" s="34"/>
      <c r="BB43" s="34"/>
      <c r="BC43" s="34"/>
    </row>
    <row r="44" spans="1:55" x14ac:dyDescent="0.2">
      <c r="A44" s="25" t="s">
        <v>96</v>
      </c>
      <c r="B44" s="26" t="s">
        <v>18</v>
      </c>
      <c r="C44" s="27" t="s">
        <v>25</v>
      </c>
      <c r="D44" s="28" t="s">
        <v>97</v>
      </c>
      <c r="E44" s="28" t="str">
        <f>VLOOKUP(D44,Sheet2!A$1:B$353,2,FALSE)</f>
        <v>Large Urban</v>
      </c>
      <c r="F44" s="29">
        <v>16089</v>
      </c>
      <c r="G44" s="29">
        <v>12838</v>
      </c>
      <c r="H44" s="29">
        <v>10802</v>
      </c>
      <c r="I44" s="29">
        <v>5885</v>
      </c>
      <c r="J44" s="29">
        <v>2580</v>
      </c>
      <c r="K44" s="29">
        <v>738</v>
      </c>
      <c r="L44" s="29">
        <v>445</v>
      </c>
      <c r="M44" s="29">
        <v>24</v>
      </c>
      <c r="N44" s="30">
        <v>49401</v>
      </c>
      <c r="O44" s="31">
        <v>125</v>
      </c>
      <c r="P44" s="66">
        <f t="shared" si="0"/>
        <v>7.7692833613027534E-3</v>
      </c>
      <c r="Q44" s="87">
        <f t="shared" si="1"/>
        <v>14</v>
      </c>
      <c r="R44" s="29">
        <v>123</v>
      </c>
      <c r="S44" s="66">
        <f t="shared" si="2"/>
        <v>9.5809316092849359E-3</v>
      </c>
      <c r="T44" s="87">
        <f t="shared" si="3"/>
        <v>11</v>
      </c>
      <c r="U44" s="29">
        <v>56</v>
      </c>
      <c r="V44" s="66">
        <f t="shared" si="4"/>
        <v>5.1842251434919455E-3</v>
      </c>
      <c r="W44" s="87">
        <f t="shared" si="5"/>
        <v>21</v>
      </c>
      <c r="X44" s="29">
        <v>31</v>
      </c>
      <c r="Y44" s="66">
        <f t="shared" si="6"/>
        <v>5.2676295666949872E-3</v>
      </c>
      <c r="Z44" s="87">
        <f t="shared" si="7"/>
        <v>20</v>
      </c>
      <c r="AA44" s="29">
        <v>14</v>
      </c>
      <c r="AB44" s="66">
        <f t="shared" si="8"/>
        <v>5.4263565891472867E-3</v>
      </c>
      <c r="AC44" s="87">
        <f t="shared" si="9"/>
        <v>19</v>
      </c>
      <c r="AD44" s="29">
        <v>10</v>
      </c>
      <c r="AE44" s="66">
        <f t="shared" si="10"/>
        <v>1.3550135501355014E-2</v>
      </c>
      <c r="AF44" s="87">
        <f t="shared" si="11"/>
        <v>8</v>
      </c>
      <c r="AG44" s="29">
        <v>3</v>
      </c>
      <c r="AH44" s="66">
        <f t="shared" si="12"/>
        <v>6.7415730337078653E-3</v>
      </c>
      <c r="AI44" s="87">
        <f t="shared" si="13"/>
        <v>20</v>
      </c>
      <c r="AJ44" s="29">
        <v>1</v>
      </c>
      <c r="AK44" s="66">
        <f t="shared" si="14"/>
        <v>4.1666666666666664E-2</v>
      </c>
      <c r="AL44" s="87">
        <f t="shared" si="15"/>
        <v>8</v>
      </c>
      <c r="AM44" s="30">
        <v>363</v>
      </c>
      <c r="AN44" s="79">
        <f t="shared" si="16"/>
        <v>7.3480293921175683E-3</v>
      </c>
      <c r="AO44" s="32">
        <f t="shared" si="17"/>
        <v>13</v>
      </c>
      <c r="AP44" s="33"/>
      <c r="AQ44" s="33"/>
      <c r="AR44" s="33"/>
      <c r="AS44" s="33"/>
      <c r="AT44" s="33"/>
      <c r="AU44" s="33"/>
      <c r="AV44" s="33"/>
      <c r="AW44" s="34"/>
      <c r="AX44" s="34"/>
      <c r="AY44" s="34"/>
      <c r="AZ44" s="34"/>
      <c r="BA44" s="34"/>
      <c r="BB44" s="34"/>
      <c r="BC44" s="34"/>
    </row>
    <row r="45" spans="1:55" x14ac:dyDescent="0.2">
      <c r="A45" s="25" t="s">
        <v>98</v>
      </c>
      <c r="B45" s="26" t="s">
        <v>18</v>
      </c>
      <c r="C45" s="27" t="s">
        <v>22</v>
      </c>
      <c r="D45" s="28" t="s">
        <v>99</v>
      </c>
      <c r="E45" s="28" t="str">
        <f>VLOOKUP(D45,Sheet2!A$1:B$353,2,FALSE)</f>
        <v>Other Urban</v>
      </c>
      <c r="F45" s="29">
        <v>24947</v>
      </c>
      <c r="G45" s="29">
        <v>4951</v>
      </c>
      <c r="H45" s="29">
        <v>6079</v>
      </c>
      <c r="I45" s="29">
        <v>2719</v>
      </c>
      <c r="J45" s="29">
        <v>1263</v>
      </c>
      <c r="K45" s="29">
        <v>326</v>
      </c>
      <c r="L45" s="29">
        <v>134</v>
      </c>
      <c r="M45" s="29">
        <v>21</v>
      </c>
      <c r="N45" s="30">
        <v>40440</v>
      </c>
      <c r="O45" s="31">
        <v>24</v>
      </c>
      <c r="P45" s="66">
        <f t="shared" si="0"/>
        <v>9.6203952379043576E-4</v>
      </c>
      <c r="Q45" s="87">
        <f t="shared" si="1"/>
        <v>49</v>
      </c>
      <c r="R45" s="29">
        <v>9</v>
      </c>
      <c r="S45" s="66">
        <f t="shared" si="2"/>
        <v>1.8178145829125429E-3</v>
      </c>
      <c r="T45" s="87">
        <f t="shared" si="3"/>
        <v>49</v>
      </c>
      <c r="U45" s="29">
        <v>4</v>
      </c>
      <c r="V45" s="66">
        <f t="shared" si="4"/>
        <v>6.5800296101332456E-4</v>
      </c>
      <c r="W45" s="87">
        <f t="shared" si="5"/>
        <v>56</v>
      </c>
      <c r="X45" s="29">
        <v>4</v>
      </c>
      <c r="Y45" s="66">
        <f t="shared" si="6"/>
        <v>1.471129091577786E-3</v>
      </c>
      <c r="Z45" s="87">
        <f t="shared" si="7"/>
        <v>52</v>
      </c>
      <c r="AA45" s="29">
        <v>0</v>
      </c>
      <c r="AB45" s="66">
        <f t="shared" si="8"/>
        <v>0</v>
      </c>
      <c r="AC45" s="87">
        <f t="shared" si="9"/>
        <v>57</v>
      </c>
      <c r="AD45" s="29">
        <v>1</v>
      </c>
      <c r="AE45" s="66">
        <f t="shared" si="10"/>
        <v>3.0674846625766872E-3</v>
      </c>
      <c r="AF45" s="87">
        <f t="shared" si="11"/>
        <v>41</v>
      </c>
      <c r="AG45" s="29">
        <v>0</v>
      </c>
      <c r="AH45" s="66">
        <f t="shared" si="12"/>
        <v>0</v>
      </c>
      <c r="AI45" s="87">
        <f t="shared" si="13"/>
        <v>52</v>
      </c>
      <c r="AJ45" s="29">
        <v>0</v>
      </c>
      <c r="AK45" s="66">
        <f t="shared" si="14"/>
        <v>0</v>
      </c>
      <c r="AL45" s="87">
        <f t="shared" si="15"/>
        <v>28</v>
      </c>
      <c r="AM45" s="30">
        <v>42</v>
      </c>
      <c r="AN45" s="79">
        <f t="shared" si="16"/>
        <v>1.0385756676557863E-3</v>
      </c>
      <c r="AO45" s="32">
        <f t="shared" si="17"/>
        <v>53</v>
      </c>
      <c r="AP45" s="33"/>
      <c r="AQ45" s="33"/>
      <c r="AR45" s="33"/>
      <c r="AS45" s="33"/>
      <c r="AT45" s="33"/>
      <c r="AU45" s="33"/>
      <c r="AV45" s="33"/>
      <c r="AW45" s="34"/>
      <c r="AX45" s="34"/>
      <c r="AY45" s="34"/>
      <c r="AZ45" s="34"/>
      <c r="BA45" s="34"/>
      <c r="BB45" s="34"/>
      <c r="BC45" s="34"/>
    </row>
    <row r="46" spans="1:55" x14ac:dyDescent="0.2">
      <c r="A46" s="25" t="s">
        <v>100</v>
      </c>
      <c r="B46" s="26" t="s">
        <v>43</v>
      </c>
      <c r="C46" s="27" t="s">
        <v>22</v>
      </c>
      <c r="D46" s="28" t="s">
        <v>101</v>
      </c>
      <c r="E46" s="28" t="str">
        <f>VLOOKUP(D46,Sheet2!A$1:B$353,2,FALSE)</f>
        <v>Major Urban</v>
      </c>
      <c r="F46" s="29">
        <v>29817</v>
      </c>
      <c r="G46" s="29">
        <v>17819</v>
      </c>
      <c r="H46" s="29">
        <v>16888</v>
      </c>
      <c r="I46" s="29">
        <v>8788</v>
      </c>
      <c r="J46" s="29">
        <v>5233</v>
      </c>
      <c r="K46" s="29">
        <v>1771</v>
      </c>
      <c r="L46" s="29">
        <v>1262</v>
      </c>
      <c r="M46" s="29">
        <v>182</v>
      </c>
      <c r="N46" s="30">
        <v>81760</v>
      </c>
      <c r="O46" s="31">
        <v>177</v>
      </c>
      <c r="P46" s="66">
        <f t="shared" si="0"/>
        <v>5.9362108864070831E-3</v>
      </c>
      <c r="Q46" s="87">
        <f t="shared" si="1"/>
        <v>44</v>
      </c>
      <c r="R46" s="29">
        <v>93</v>
      </c>
      <c r="S46" s="66">
        <f t="shared" si="2"/>
        <v>5.2191481003423315E-3</v>
      </c>
      <c r="T46" s="87">
        <f t="shared" si="3"/>
        <v>47</v>
      </c>
      <c r="U46" s="29">
        <v>57</v>
      </c>
      <c r="V46" s="66">
        <f t="shared" si="4"/>
        <v>3.3751776409284701E-3</v>
      </c>
      <c r="W46" s="87">
        <f t="shared" si="5"/>
        <v>52</v>
      </c>
      <c r="X46" s="29">
        <v>24</v>
      </c>
      <c r="Y46" s="66">
        <f t="shared" si="6"/>
        <v>2.7309968138370506E-3</v>
      </c>
      <c r="Z46" s="87">
        <f t="shared" si="7"/>
        <v>54</v>
      </c>
      <c r="AA46" s="29">
        <v>20</v>
      </c>
      <c r="AB46" s="66">
        <f t="shared" si="8"/>
        <v>3.8218994840435697E-3</v>
      </c>
      <c r="AC46" s="87">
        <f t="shared" si="9"/>
        <v>42</v>
      </c>
      <c r="AD46" s="29">
        <v>8</v>
      </c>
      <c r="AE46" s="66">
        <f t="shared" si="10"/>
        <v>4.517221908526256E-3</v>
      </c>
      <c r="AF46" s="87">
        <f t="shared" si="11"/>
        <v>42</v>
      </c>
      <c r="AG46" s="29">
        <v>7</v>
      </c>
      <c r="AH46" s="66">
        <f t="shared" si="12"/>
        <v>5.5467511885895406E-3</v>
      </c>
      <c r="AI46" s="87">
        <f t="shared" si="13"/>
        <v>37</v>
      </c>
      <c r="AJ46" s="29">
        <v>1</v>
      </c>
      <c r="AK46" s="66">
        <f t="shared" si="14"/>
        <v>5.4945054945054949E-3</v>
      </c>
      <c r="AL46" s="87">
        <f t="shared" si="15"/>
        <v>46</v>
      </c>
      <c r="AM46" s="30">
        <v>387</v>
      </c>
      <c r="AN46" s="79">
        <f t="shared" si="16"/>
        <v>4.733365949119374E-3</v>
      </c>
      <c r="AO46" s="32">
        <f t="shared" si="17"/>
        <v>45</v>
      </c>
      <c r="AP46" s="33"/>
      <c r="AQ46" s="33"/>
      <c r="AR46" s="33"/>
      <c r="AS46" s="33"/>
      <c r="AT46" s="33"/>
      <c r="AU46" s="33"/>
      <c r="AV46" s="33"/>
      <c r="AW46" s="34"/>
      <c r="AX46" s="34"/>
      <c r="AY46" s="34"/>
      <c r="AZ46" s="34"/>
      <c r="BA46" s="34"/>
      <c r="BB46" s="34"/>
      <c r="BC46" s="34"/>
    </row>
    <row r="47" spans="1:55" x14ac:dyDescent="0.2">
      <c r="A47" s="25" t="s">
        <v>102</v>
      </c>
      <c r="B47" s="26" t="s">
        <v>43</v>
      </c>
      <c r="C47" s="27" t="s">
        <v>44</v>
      </c>
      <c r="D47" s="28" t="s">
        <v>103</v>
      </c>
      <c r="E47" s="28" t="str">
        <f>VLOOKUP(D47,Sheet2!A$1:B$353,2,FALSE)</f>
        <v>Significant Rural</v>
      </c>
      <c r="F47" s="29">
        <v>44229</v>
      </c>
      <c r="G47" s="29">
        <v>17771</v>
      </c>
      <c r="H47" s="29">
        <v>14946</v>
      </c>
      <c r="I47" s="29">
        <v>7066</v>
      </c>
      <c r="J47" s="29">
        <v>5087</v>
      </c>
      <c r="K47" s="29">
        <v>2717</v>
      </c>
      <c r="L47" s="29">
        <v>1244</v>
      </c>
      <c r="M47" s="29">
        <v>48</v>
      </c>
      <c r="N47" s="30">
        <v>93108</v>
      </c>
      <c r="O47" s="31">
        <v>219</v>
      </c>
      <c r="P47" s="66">
        <f t="shared" si="0"/>
        <v>4.9515024079224042E-3</v>
      </c>
      <c r="Q47" s="87">
        <f t="shared" si="1"/>
        <v>38</v>
      </c>
      <c r="R47" s="29">
        <v>114</v>
      </c>
      <c r="S47" s="66">
        <f t="shared" si="2"/>
        <v>6.4149456980473803E-3</v>
      </c>
      <c r="T47" s="87">
        <f t="shared" si="3"/>
        <v>23</v>
      </c>
      <c r="U47" s="29">
        <v>68</v>
      </c>
      <c r="V47" s="66">
        <f t="shared" si="4"/>
        <v>4.54971229760471E-3</v>
      </c>
      <c r="W47" s="87">
        <f t="shared" si="5"/>
        <v>30</v>
      </c>
      <c r="X47" s="29">
        <v>35</v>
      </c>
      <c r="Y47" s="66">
        <f t="shared" si="6"/>
        <v>4.9532974808944238E-3</v>
      </c>
      <c r="Z47" s="87">
        <f t="shared" si="7"/>
        <v>26</v>
      </c>
      <c r="AA47" s="29">
        <v>25</v>
      </c>
      <c r="AB47" s="66">
        <f t="shared" si="8"/>
        <v>4.9144879103597402E-3</v>
      </c>
      <c r="AC47" s="87">
        <f t="shared" si="9"/>
        <v>28</v>
      </c>
      <c r="AD47" s="29">
        <v>12</v>
      </c>
      <c r="AE47" s="66">
        <f t="shared" si="10"/>
        <v>4.4166359955833644E-3</v>
      </c>
      <c r="AF47" s="87">
        <f t="shared" si="11"/>
        <v>37</v>
      </c>
      <c r="AG47" s="29">
        <v>12</v>
      </c>
      <c r="AH47" s="66">
        <f t="shared" si="12"/>
        <v>9.6463022508038593E-3</v>
      </c>
      <c r="AI47" s="87">
        <f t="shared" si="13"/>
        <v>20</v>
      </c>
      <c r="AJ47" s="29">
        <v>3</v>
      </c>
      <c r="AK47" s="66">
        <f t="shared" si="14"/>
        <v>6.25E-2</v>
      </c>
      <c r="AL47" s="87">
        <f t="shared" si="15"/>
        <v>4</v>
      </c>
      <c r="AM47" s="30">
        <v>488</v>
      </c>
      <c r="AN47" s="79">
        <f t="shared" si="16"/>
        <v>5.2412252438028958E-3</v>
      </c>
      <c r="AO47" s="32">
        <f t="shared" si="17"/>
        <v>29</v>
      </c>
      <c r="AP47" s="33"/>
      <c r="AQ47" s="33"/>
      <c r="AR47" s="33"/>
      <c r="AS47" s="33"/>
      <c r="AT47" s="33"/>
      <c r="AU47" s="33"/>
      <c r="AV47" s="33"/>
      <c r="AW47" s="34"/>
      <c r="AX47" s="34"/>
      <c r="AY47" s="34"/>
      <c r="AZ47" s="34"/>
      <c r="BA47" s="34"/>
      <c r="BB47" s="34"/>
      <c r="BC47" s="34"/>
    </row>
    <row r="48" spans="1:55" x14ac:dyDescent="0.2">
      <c r="A48" s="25" t="s">
        <v>104</v>
      </c>
      <c r="B48" s="26" t="s">
        <v>18</v>
      </c>
      <c r="C48" s="27" t="s">
        <v>10</v>
      </c>
      <c r="D48" s="28" t="s">
        <v>105</v>
      </c>
      <c r="E48" s="28" t="str">
        <f>VLOOKUP(D48,Sheet2!A$1:B$353,2,FALSE)</f>
        <v>Other Urban</v>
      </c>
      <c r="F48" s="29">
        <v>2980</v>
      </c>
      <c r="G48" s="29">
        <v>9574</v>
      </c>
      <c r="H48" s="29">
        <v>17641</v>
      </c>
      <c r="I48" s="29">
        <v>8621</v>
      </c>
      <c r="J48" s="29">
        <v>4942</v>
      </c>
      <c r="K48" s="29">
        <v>3100</v>
      </c>
      <c r="L48" s="29">
        <v>2845</v>
      </c>
      <c r="M48" s="29">
        <v>446</v>
      </c>
      <c r="N48" s="30">
        <v>50149</v>
      </c>
      <c r="O48" s="31">
        <v>245</v>
      </c>
      <c r="P48" s="66">
        <f t="shared" si="0"/>
        <v>8.2214765100671147E-2</v>
      </c>
      <c r="Q48" s="87">
        <f t="shared" si="1"/>
        <v>1</v>
      </c>
      <c r="R48" s="29">
        <v>267</v>
      </c>
      <c r="S48" s="66">
        <f t="shared" si="2"/>
        <v>2.7888030081470651E-2</v>
      </c>
      <c r="T48" s="87">
        <f t="shared" si="3"/>
        <v>2</v>
      </c>
      <c r="U48" s="29">
        <v>392</v>
      </c>
      <c r="V48" s="66">
        <f t="shared" si="4"/>
        <v>2.2220962530468794E-2</v>
      </c>
      <c r="W48" s="87">
        <f t="shared" si="5"/>
        <v>3</v>
      </c>
      <c r="X48" s="29">
        <v>270</v>
      </c>
      <c r="Y48" s="66">
        <f t="shared" si="6"/>
        <v>3.1318872520589257E-2</v>
      </c>
      <c r="Z48" s="87">
        <f t="shared" si="7"/>
        <v>3</v>
      </c>
      <c r="AA48" s="29">
        <v>187</v>
      </c>
      <c r="AB48" s="66">
        <f t="shared" si="8"/>
        <v>3.783893160663699E-2</v>
      </c>
      <c r="AC48" s="87">
        <f t="shared" si="9"/>
        <v>4</v>
      </c>
      <c r="AD48" s="29">
        <v>79</v>
      </c>
      <c r="AE48" s="66">
        <f t="shared" si="10"/>
        <v>2.5483870967741934E-2</v>
      </c>
      <c r="AF48" s="87">
        <f t="shared" si="11"/>
        <v>5</v>
      </c>
      <c r="AG48" s="29">
        <v>57</v>
      </c>
      <c r="AH48" s="66">
        <f t="shared" si="12"/>
        <v>2.0035149384885764E-2</v>
      </c>
      <c r="AI48" s="87">
        <f t="shared" si="13"/>
        <v>8</v>
      </c>
      <c r="AJ48" s="29">
        <v>6</v>
      </c>
      <c r="AK48" s="66">
        <f t="shared" si="14"/>
        <v>1.3452914798206279E-2</v>
      </c>
      <c r="AL48" s="87">
        <f t="shared" si="15"/>
        <v>23</v>
      </c>
      <c r="AM48" s="30">
        <v>1503</v>
      </c>
      <c r="AN48" s="79">
        <f t="shared" si="16"/>
        <v>2.997068735169196E-2</v>
      </c>
      <c r="AO48" s="32">
        <f t="shared" si="17"/>
        <v>2</v>
      </c>
      <c r="AP48" s="33"/>
      <c r="AQ48" s="33"/>
      <c r="AR48" s="33"/>
      <c r="AS48" s="33"/>
      <c r="AT48" s="33"/>
      <c r="AU48" s="33"/>
      <c r="AV48" s="33"/>
      <c r="AW48" s="34"/>
      <c r="AX48" s="34"/>
      <c r="AY48" s="34"/>
      <c r="AZ48" s="34"/>
      <c r="BA48" s="34"/>
      <c r="BB48" s="34"/>
      <c r="BC48" s="34"/>
    </row>
    <row r="49" spans="1:55" x14ac:dyDescent="0.2">
      <c r="A49" s="25" t="s">
        <v>106</v>
      </c>
      <c r="B49" s="26" t="s">
        <v>107</v>
      </c>
      <c r="C49" s="27" t="s">
        <v>39</v>
      </c>
      <c r="D49" s="28" t="s">
        <v>108</v>
      </c>
      <c r="E49" s="28" t="str">
        <f>VLOOKUP(D49,Sheet2!A$1:B$353,2,FALSE)</f>
        <v>Major Urban</v>
      </c>
      <c r="F49" s="29">
        <v>3858</v>
      </c>
      <c r="G49" s="29">
        <v>11153</v>
      </c>
      <c r="H49" s="29">
        <v>19874</v>
      </c>
      <c r="I49" s="29">
        <v>24871</v>
      </c>
      <c r="J49" s="29">
        <v>17166</v>
      </c>
      <c r="K49" s="29">
        <v>10656</v>
      </c>
      <c r="L49" s="29">
        <v>11844</v>
      </c>
      <c r="M49" s="29">
        <v>4362</v>
      </c>
      <c r="N49" s="30">
        <v>103784</v>
      </c>
      <c r="O49" s="31">
        <v>412</v>
      </c>
      <c r="P49" s="66">
        <f t="shared" si="0"/>
        <v>0.10679108346293416</v>
      </c>
      <c r="Q49" s="87">
        <f t="shared" si="1"/>
        <v>1</v>
      </c>
      <c r="R49" s="29">
        <v>690</v>
      </c>
      <c r="S49" s="66">
        <f t="shared" si="2"/>
        <v>6.186676230610598E-2</v>
      </c>
      <c r="T49" s="87">
        <f t="shared" si="3"/>
        <v>2</v>
      </c>
      <c r="U49" s="29">
        <v>677</v>
      </c>
      <c r="V49" s="66">
        <f t="shared" si="4"/>
        <v>3.4064607024252791E-2</v>
      </c>
      <c r="W49" s="87">
        <f t="shared" si="5"/>
        <v>3</v>
      </c>
      <c r="X49" s="29">
        <v>1007</v>
      </c>
      <c r="Y49" s="66">
        <f t="shared" si="6"/>
        <v>4.048892284186402E-2</v>
      </c>
      <c r="Z49" s="87">
        <f t="shared" si="7"/>
        <v>4</v>
      </c>
      <c r="AA49" s="29">
        <v>844</v>
      </c>
      <c r="AB49" s="66">
        <f t="shared" si="8"/>
        <v>4.9166957940114178E-2</v>
      </c>
      <c r="AC49" s="87">
        <f t="shared" si="9"/>
        <v>4</v>
      </c>
      <c r="AD49" s="29">
        <v>550</v>
      </c>
      <c r="AE49" s="66">
        <f t="shared" si="10"/>
        <v>5.1614114114114117E-2</v>
      </c>
      <c r="AF49" s="87">
        <f t="shared" si="11"/>
        <v>6</v>
      </c>
      <c r="AG49" s="29">
        <v>509</v>
      </c>
      <c r="AH49" s="66">
        <f t="shared" si="12"/>
        <v>4.2975346166835529E-2</v>
      </c>
      <c r="AI49" s="87">
        <f t="shared" si="13"/>
        <v>5</v>
      </c>
      <c r="AJ49" s="29">
        <v>147</v>
      </c>
      <c r="AK49" s="66">
        <f t="shared" si="14"/>
        <v>3.3700137551581841E-2</v>
      </c>
      <c r="AL49" s="87">
        <f t="shared" si="15"/>
        <v>10</v>
      </c>
      <c r="AM49" s="30">
        <v>4836</v>
      </c>
      <c r="AN49" s="79">
        <f t="shared" si="16"/>
        <v>4.6596777923379323E-2</v>
      </c>
      <c r="AO49" s="32">
        <f t="shared" si="17"/>
        <v>4</v>
      </c>
      <c r="AP49" s="33"/>
      <c r="AQ49" s="33"/>
      <c r="AR49" s="33"/>
      <c r="AS49" s="33"/>
      <c r="AT49" s="33"/>
      <c r="AU49" s="33"/>
      <c r="AV49" s="33"/>
      <c r="AW49" s="34"/>
      <c r="AX49" s="34"/>
      <c r="AY49" s="34"/>
      <c r="AZ49" s="34"/>
      <c r="BA49" s="34"/>
      <c r="BB49" s="34"/>
      <c r="BC49" s="34"/>
    </row>
    <row r="50" spans="1:55" x14ac:dyDescent="0.2">
      <c r="A50" s="25" t="s">
        <v>109</v>
      </c>
      <c r="B50" s="26" t="s">
        <v>18</v>
      </c>
      <c r="C50" s="27" t="s">
        <v>60</v>
      </c>
      <c r="D50" s="28" t="s">
        <v>110</v>
      </c>
      <c r="E50" s="28" t="str">
        <f>VLOOKUP(D50,Sheet2!A$1:B$353,2,FALSE)</f>
        <v>Significant Rural</v>
      </c>
      <c r="F50" s="29">
        <v>13816</v>
      </c>
      <c r="G50" s="29">
        <v>13184</v>
      </c>
      <c r="H50" s="29">
        <v>7534</v>
      </c>
      <c r="I50" s="29">
        <v>4636</v>
      </c>
      <c r="J50" s="29">
        <v>1682</v>
      </c>
      <c r="K50" s="29">
        <v>564</v>
      </c>
      <c r="L50" s="29">
        <v>259</v>
      </c>
      <c r="M50" s="29">
        <v>18</v>
      </c>
      <c r="N50" s="30">
        <v>41693</v>
      </c>
      <c r="O50" s="31">
        <v>44</v>
      </c>
      <c r="P50" s="66">
        <f t="shared" si="0"/>
        <v>3.1847133757961785E-3</v>
      </c>
      <c r="Q50" s="87">
        <f t="shared" si="1"/>
        <v>48</v>
      </c>
      <c r="R50" s="29">
        <v>30</v>
      </c>
      <c r="S50" s="66">
        <f t="shared" si="2"/>
        <v>2.2754854368932037E-3</v>
      </c>
      <c r="T50" s="87">
        <f t="shared" si="3"/>
        <v>52</v>
      </c>
      <c r="U50" s="29">
        <v>16</v>
      </c>
      <c r="V50" s="66">
        <f t="shared" si="4"/>
        <v>2.123705866737457E-3</v>
      </c>
      <c r="W50" s="87">
        <f t="shared" si="5"/>
        <v>45</v>
      </c>
      <c r="X50" s="29">
        <v>4</v>
      </c>
      <c r="Y50" s="66">
        <f t="shared" si="6"/>
        <v>8.6281276962899055E-4</v>
      </c>
      <c r="Z50" s="87">
        <f t="shared" si="7"/>
        <v>55</v>
      </c>
      <c r="AA50" s="29">
        <v>5</v>
      </c>
      <c r="AB50" s="66">
        <f t="shared" si="8"/>
        <v>2.972651605231867E-3</v>
      </c>
      <c r="AC50" s="87">
        <f t="shared" si="9"/>
        <v>42</v>
      </c>
      <c r="AD50" s="29">
        <v>1</v>
      </c>
      <c r="AE50" s="66">
        <f t="shared" si="10"/>
        <v>1.7730496453900709E-3</v>
      </c>
      <c r="AF50" s="87">
        <f t="shared" si="11"/>
        <v>52</v>
      </c>
      <c r="AG50" s="29">
        <v>3</v>
      </c>
      <c r="AH50" s="66">
        <f t="shared" si="12"/>
        <v>1.1583011583011582E-2</v>
      </c>
      <c r="AI50" s="87">
        <f t="shared" si="13"/>
        <v>16</v>
      </c>
      <c r="AJ50" s="29">
        <v>0</v>
      </c>
      <c r="AK50" s="66">
        <f t="shared" si="14"/>
        <v>0</v>
      </c>
      <c r="AL50" s="87">
        <f t="shared" si="15"/>
        <v>45</v>
      </c>
      <c r="AM50" s="30">
        <v>103</v>
      </c>
      <c r="AN50" s="79">
        <f t="shared" si="16"/>
        <v>2.4704386827525005E-3</v>
      </c>
      <c r="AO50" s="32">
        <f t="shared" si="17"/>
        <v>48</v>
      </c>
      <c r="AP50" s="33"/>
      <c r="AQ50" s="33"/>
      <c r="AR50" s="33"/>
      <c r="AS50" s="33"/>
      <c r="AT50" s="33"/>
      <c r="AU50" s="33"/>
      <c r="AV50" s="33"/>
      <c r="AW50" s="34"/>
      <c r="AX50" s="34"/>
      <c r="AY50" s="34"/>
      <c r="AZ50" s="34"/>
      <c r="BA50" s="34"/>
      <c r="BB50" s="34"/>
      <c r="BC50" s="34"/>
    </row>
    <row r="51" spans="1:55" x14ac:dyDescent="0.2">
      <c r="A51" s="25" t="s">
        <v>111</v>
      </c>
      <c r="B51" s="26" t="s">
        <v>18</v>
      </c>
      <c r="C51" s="27" t="s">
        <v>19</v>
      </c>
      <c r="D51" s="28" t="s">
        <v>112</v>
      </c>
      <c r="E51" s="28" t="str">
        <f>VLOOKUP(D51,Sheet2!A$1:B$353,2,FALSE)</f>
        <v>Other Urban</v>
      </c>
      <c r="F51" s="29">
        <v>6125</v>
      </c>
      <c r="G51" s="29">
        <v>13218</v>
      </c>
      <c r="H51" s="29">
        <v>20168</v>
      </c>
      <c r="I51" s="29">
        <v>12568</v>
      </c>
      <c r="J51" s="29">
        <v>6855</v>
      </c>
      <c r="K51" s="29">
        <v>3832</v>
      </c>
      <c r="L51" s="29">
        <v>2071</v>
      </c>
      <c r="M51" s="29">
        <v>111</v>
      </c>
      <c r="N51" s="30">
        <v>64948</v>
      </c>
      <c r="O51" s="31">
        <v>135</v>
      </c>
      <c r="P51" s="66">
        <f t="shared" si="0"/>
        <v>2.2040816326530613E-2</v>
      </c>
      <c r="Q51" s="87">
        <f t="shared" si="1"/>
        <v>7</v>
      </c>
      <c r="R51" s="29">
        <v>224</v>
      </c>
      <c r="S51" s="66">
        <f t="shared" si="2"/>
        <v>1.6946587986079589E-2</v>
      </c>
      <c r="T51" s="87">
        <f t="shared" si="3"/>
        <v>6</v>
      </c>
      <c r="U51" s="29">
        <v>303</v>
      </c>
      <c r="V51" s="66">
        <f t="shared" si="4"/>
        <v>1.5023800079333597E-2</v>
      </c>
      <c r="W51" s="87">
        <f t="shared" si="5"/>
        <v>8</v>
      </c>
      <c r="X51" s="29">
        <v>194</v>
      </c>
      <c r="Y51" s="66">
        <f t="shared" si="6"/>
        <v>1.5436028007638446E-2</v>
      </c>
      <c r="Z51" s="87">
        <f t="shared" si="7"/>
        <v>8</v>
      </c>
      <c r="AA51" s="29">
        <v>98</v>
      </c>
      <c r="AB51" s="66">
        <f t="shared" si="8"/>
        <v>1.4296134208606856E-2</v>
      </c>
      <c r="AC51" s="87">
        <f t="shared" si="9"/>
        <v>9</v>
      </c>
      <c r="AD51" s="29">
        <v>45</v>
      </c>
      <c r="AE51" s="66">
        <f t="shared" si="10"/>
        <v>1.174321503131524E-2</v>
      </c>
      <c r="AF51" s="87">
        <f t="shared" si="11"/>
        <v>11</v>
      </c>
      <c r="AG51" s="29">
        <v>40</v>
      </c>
      <c r="AH51" s="66">
        <f t="shared" si="12"/>
        <v>1.9314340898116851E-2</v>
      </c>
      <c r="AI51" s="87">
        <f t="shared" si="13"/>
        <v>9</v>
      </c>
      <c r="AJ51" s="29">
        <v>4</v>
      </c>
      <c r="AK51" s="66">
        <f t="shared" si="14"/>
        <v>3.6036036036036036E-2</v>
      </c>
      <c r="AL51" s="87">
        <f t="shared" si="15"/>
        <v>7</v>
      </c>
      <c r="AM51" s="30">
        <v>1043</v>
      </c>
      <c r="AN51" s="79">
        <f t="shared" si="16"/>
        <v>1.6059001046991438E-2</v>
      </c>
      <c r="AO51" s="32">
        <f t="shared" si="17"/>
        <v>7</v>
      </c>
      <c r="AP51" s="33"/>
      <c r="AQ51" s="33"/>
      <c r="AR51" s="33"/>
      <c r="AS51" s="33"/>
      <c r="AT51" s="33"/>
      <c r="AU51" s="33"/>
      <c r="AV51" s="33"/>
      <c r="AW51" s="34"/>
      <c r="AX51" s="34"/>
      <c r="AY51" s="34"/>
      <c r="AZ51" s="34"/>
      <c r="BA51" s="34"/>
      <c r="BB51" s="34"/>
      <c r="BC51" s="34"/>
    </row>
    <row r="52" spans="1:55" x14ac:dyDescent="0.2">
      <c r="A52" s="25" t="s">
        <v>113</v>
      </c>
      <c r="B52" s="26" t="s">
        <v>18</v>
      </c>
      <c r="C52" s="27" t="s">
        <v>22</v>
      </c>
      <c r="D52" s="28" t="s">
        <v>114</v>
      </c>
      <c r="E52" s="28" t="str">
        <f>VLOOKUP(D52,Sheet2!A$1:B$353,2,FALSE)</f>
        <v>Significant Rural</v>
      </c>
      <c r="F52" s="29">
        <v>22210</v>
      </c>
      <c r="G52" s="29">
        <v>11423</v>
      </c>
      <c r="H52" s="29">
        <v>7333</v>
      </c>
      <c r="I52" s="29">
        <v>5109</v>
      </c>
      <c r="J52" s="29">
        <v>2505</v>
      </c>
      <c r="K52" s="29">
        <v>1029</v>
      </c>
      <c r="L52" s="29">
        <v>347</v>
      </c>
      <c r="M52" s="29">
        <v>29</v>
      </c>
      <c r="N52" s="30">
        <v>49985</v>
      </c>
      <c r="O52" s="31">
        <v>172</v>
      </c>
      <c r="P52" s="66">
        <f t="shared" si="0"/>
        <v>7.7442593426384513E-3</v>
      </c>
      <c r="Q52" s="87">
        <f t="shared" si="1"/>
        <v>30</v>
      </c>
      <c r="R52" s="29">
        <v>112</v>
      </c>
      <c r="S52" s="66">
        <f t="shared" si="2"/>
        <v>9.8047798301672071E-3</v>
      </c>
      <c r="T52" s="87">
        <f t="shared" si="3"/>
        <v>10</v>
      </c>
      <c r="U52" s="29">
        <v>80</v>
      </c>
      <c r="V52" s="66">
        <f t="shared" si="4"/>
        <v>1.0909586799399972E-2</v>
      </c>
      <c r="W52" s="87">
        <f t="shared" si="5"/>
        <v>10</v>
      </c>
      <c r="X52" s="29">
        <v>40</v>
      </c>
      <c r="Y52" s="66">
        <f t="shared" si="6"/>
        <v>7.8293208064200426E-3</v>
      </c>
      <c r="Z52" s="87">
        <f t="shared" si="7"/>
        <v>13</v>
      </c>
      <c r="AA52" s="29">
        <v>32</v>
      </c>
      <c r="AB52" s="66">
        <f t="shared" si="8"/>
        <v>1.277445109780439E-2</v>
      </c>
      <c r="AC52" s="87">
        <f t="shared" si="9"/>
        <v>7</v>
      </c>
      <c r="AD52" s="29">
        <v>12</v>
      </c>
      <c r="AE52" s="66">
        <f t="shared" si="10"/>
        <v>1.1661807580174927E-2</v>
      </c>
      <c r="AF52" s="87">
        <f t="shared" si="11"/>
        <v>8</v>
      </c>
      <c r="AG52" s="29">
        <v>4</v>
      </c>
      <c r="AH52" s="66">
        <f t="shared" si="12"/>
        <v>1.1527377521613832E-2</v>
      </c>
      <c r="AI52" s="87">
        <f t="shared" si="13"/>
        <v>17</v>
      </c>
      <c r="AJ52" s="29">
        <v>3</v>
      </c>
      <c r="AK52" s="66">
        <f t="shared" si="14"/>
        <v>0.10344827586206896</v>
      </c>
      <c r="AL52" s="87">
        <f t="shared" si="15"/>
        <v>2</v>
      </c>
      <c r="AM52" s="30">
        <v>455</v>
      </c>
      <c r="AN52" s="79">
        <f t="shared" si="16"/>
        <v>9.1027308192457735E-3</v>
      </c>
      <c r="AO52" s="32">
        <f t="shared" si="17"/>
        <v>13</v>
      </c>
      <c r="AP52" s="33"/>
      <c r="AQ52" s="33"/>
      <c r="AR52" s="33"/>
      <c r="AS52" s="33"/>
      <c r="AT52" s="33"/>
      <c r="AU52" s="33"/>
      <c r="AV52" s="33"/>
      <c r="AW52" s="34"/>
      <c r="AX52" s="34"/>
      <c r="AY52" s="34"/>
      <c r="AZ52" s="34"/>
      <c r="BA52" s="34"/>
      <c r="BB52" s="34"/>
      <c r="BC52" s="34"/>
    </row>
    <row r="53" spans="1:55" x14ac:dyDescent="0.2">
      <c r="A53" s="25" t="s">
        <v>115</v>
      </c>
      <c r="B53" s="26" t="s">
        <v>18</v>
      </c>
      <c r="C53" s="27" t="s">
        <v>10</v>
      </c>
      <c r="D53" s="28" t="s">
        <v>116</v>
      </c>
      <c r="E53" s="28" t="str">
        <f>VLOOKUP(D53,Sheet2!A$1:B$353,2,FALSE)</f>
        <v>Large Urban</v>
      </c>
      <c r="F53" s="29">
        <v>2591</v>
      </c>
      <c r="G53" s="29">
        <v>6285</v>
      </c>
      <c r="H53" s="29">
        <v>13660</v>
      </c>
      <c r="I53" s="29">
        <v>8420</v>
      </c>
      <c r="J53" s="29">
        <v>4282</v>
      </c>
      <c r="K53" s="29">
        <v>1726</v>
      </c>
      <c r="L53" s="29">
        <v>604</v>
      </c>
      <c r="M53" s="29">
        <v>65</v>
      </c>
      <c r="N53" s="30">
        <v>37633</v>
      </c>
      <c r="O53" s="31">
        <v>5</v>
      </c>
      <c r="P53" s="66">
        <f t="shared" si="0"/>
        <v>1.9297568506368198E-3</v>
      </c>
      <c r="Q53" s="87">
        <f t="shared" si="1"/>
        <v>38</v>
      </c>
      <c r="R53" s="29">
        <v>12</v>
      </c>
      <c r="S53" s="66">
        <f t="shared" si="2"/>
        <v>1.9093078758949881E-3</v>
      </c>
      <c r="T53" s="87">
        <f t="shared" si="3"/>
        <v>36</v>
      </c>
      <c r="U53" s="29">
        <v>7</v>
      </c>
      <c r="V53" s="66">
        <f t="shared" si="4"/>
        <v>5.1244509516837485E-4</v>
      </c>
      <c r="W53" s="87">
        <f t="shared" si="5"/>
        <v>39</v>
      </c>
      <c r="X53" s="29">
        <v>4</v>
      </c>
      <c r="Y53" s="66">
        <f t="shared" si="6"/>
        <v>4.7505938242280285E-4</v>
      </c>
      <c r="Z53" s="87">
        <f t="shared" si="7"/>
        <v>38</v>
      </c>
      <c r="AA53" s="29">
        <v>5</v>
      </c>
      <c r="AB53" s="66">
        <f t="shared" si="8"/>
        <v>1.1676786548341896E-3</v>
      </c>
      <c r="AC53" s="87">
        <f t="shared" si="9"/>
        <v>37</v>
      </c>
      <c r="AD53" s="29">
        <v>3</v>
      </c>
      <c r="AE53" s="66">
        <f t="shared" si="10"/>
        <v>1.7381228273464658E-3</v>
      </c>
      <c r="AF53" s="87">
        <f t="shared" si="11"/>
        <v>34</v>
      </c>
      <c r="AG53" s="29">
        <v>3</v>
      </c>
      <c r="AH53" s="66">
        <f t="shared" si="12"/>
        <v>4.9668874172185433E-3</v>
      </c>
      <c r="AI53" s="87">
        <f t="shared" si="13"/>
        <v>27</v>
      </c>
      <c r="AJ53" s="29">
        <v>0</v>
      </c>
      <c r="AK53" s="66">
        <f t="shared" si="14"/>
        <v>0</v>
      </c>
      <c r="AL53" s="87">
        <f t="shared" si="15"/>
        <v>27</v>
      </c>
      <c r="AM53" s="30">
        <v>39</v>
      </c>
      <c r="AN53" s="79">
        <f t="shared" si="16"/>
        <v>1.0363245024313768E-3</v>
      </c>
      <c r="AO53" s="32">
        <f t="shared" si="17"/>
        <v>38</v>
      </c>
      <c r="AP53" s="33"/>
      <c r="AQ53" s="33"/>
      <c r="AR53" s="33"/>
      <c r="AS53" s="33"/>
      <c r="AT53" s="33"/>
      <c r="AU53" s="33"/>
      <c r="AV53" s="33"/>
      <c r="AW53" s="34"/>
      <c r="AX53" s="34"/>
      <c r="AY53" s="34"/>
      <c r="AZ53" s="34"/>
      <c r="BA53" s="34"/>
      <c r="BB53" s="34"/>
      <c r="BC53" s="34"/>
    </row>
    <row r="54" spans="1:55" x14ac:dyDescent="0.2">
      <c r="A54" s="25" t="s">
        <v>117</v>
      </c>
      <c r="B54" s="26" t="s">
        <v>54</v>
      </c>
      <c r="C54" s="27" t="s">
        <v>10</v>
      </c>
      <c r="D54" s="28" t="s">
        <v>637</v>
      </c>
      <c r="E54" s="28" t="str">
        <f>VLOOKUP(D54,Sheet2!A$1:B$353,2,FALSE)</f>
        <v>Rural 50</v>
      </c>
      <c r="F54" s="29">
        <v>9422</v>
      </c>
      <c r="G54" s="29">
        <v>22431</v>
      </c>
      <c r="H54" s="29">
        <v>31478</v>
      </c>
      <c r="I54" s="29">
        <v>20481</v>
      </c>
      <c r="J54" s="29">
        <v>14240</v>
      </c>
      <c r="K54" s="29">
        <v>7542</v>
      </c>
      <c r="L54" s="29">
        <v>4456</v>
      </c>
      <c r="M54" s="29">
        <v>334</v>
      </c>
      <c r="N54" s="30">
        <v>110384</v>
      </c>
      <c r="O54" s="31">
        <v>69</v>
      </c>
      <c r="P54" s="66">
        <f t="shared" si="0"/>
        <v>7.3232859265548716E-3</v>
      </c>
      <c r="Q54" s="87">
        <f t="shared" si="1"/>
        <v>33</v>
      </c>
      <c r="R54" s="29">
        <v>96</v>
      </c>
      <c r="S54" s="66">
        <f t="shared" si="2"/>
        <v>4.2797913601711913E-3</v>
      </c>
      <c r="T54" s="87">
        <f t="shared" si="3"/>
        <v>33</v>
      </c>
      <c r="U54" s="29">
        <v>77</v>
      </c>
      <c r="V54" s="66">
        <f t="shared" si="4"/>
        <v>2.4461528686701823E-3</v>
      </c>
      <c r="W54" s="87">
        <f t="shared" si="5"/>
        <v>43</v>
      </c>
      <c r="X54" s="29">
        <v>52</v>
      </c>
      <c r="Y54" s="66">
        <f t="shared" si="6"/>
        <v>2.5389385283921683E-3</v>
      </c>
      <c r="Z54" s="87">
        <f t="shared" si="7"/>
        <v>44</v>
      </c>
      <c r="AA54" s="29">
        <v>26</v>
      </c>
      <c r="AB54" s="66">
        <f t="shared" si="8"/>
        <v>1.8258426966292136E-3</v>
      </c>
      <c r="AC54" s="87">
        <f t="shared" si="9"/>
        <v>45</v>
      </c>
      <c r="AD54" s="29">
        <v>17</v>
      </c>
      <c r="AE54" s="66">
        <f t="shared" si="10"/>
        <v>2.2540440201538055E-3</v>
      </c>
      <c r="AF54" s="87">
        <f t="shared" si="11"/>
        <v>45</v>
      </c>
      <c r="AG54" s="29">
        <v>20</v>
      </c>
      <c r="AH54" s="66">
        <f t="shared" si="12"/>
        <v>4.4883303411131061E-3</v>
      </c>
      <c r="AI54" s="87">
        <f t="shared" si="13"/>
        <v>43</v>
      </c>
      <c r="AJ54" s="29">
        <v>5</v>
      </c>
      <c r="AK54" s="66">
        <f t="shared" si="14"/>
        <v>1.4970059880239521E-2</v>
      </c>
      <c r="AL54" s="87">
        <f t="shared" si="15"/>
        <v>36</v>
      </c>
      <c r="AM54" s="30">
        <v>362</v>
      </c>
      <c r="AN54" s="79">
        <f t="shared" si="16"/>
        <v>3.2794607914190463E-3</v>
      </c>
      <c r="AO54" s="32">
        <f t="shared" si="17"/>
        <v>42</v>
      </c>
      <c r="AP54" s="33"/>
      <c r="AQ54" s="33"/>
      <c r="AR54" s="33"/>
      <c r="AS54" s="33"/>
      <c r="AT54" s="33"/>
      <c r="AU54" s="33"/>
      <c r="AV54" s="33"/>
      <c r="AW54" s="34"/>
      <c r="AX54" s="34"/>
      <c r="AY54" s="34"/>
      <c r="AZ54" s="34"/>
      <c r="BA54" s="34"/>
      <c r="BB54" s="34"/>
      <c r="BC54" s="34"/>
    </row>
    <row r="55" spans="1:55" x14ac:dyDescent="0.2">
      <c r="A55" s="25" t="s">
        <v>118</v>
      </c>
      <c r="B55" s="26" t="s">
        <v>18</v>
      </c>
      <c r="C55" s="27" t="s">
        <v>25</v>
      </c>
      <c r="D55" s="28" t="s">
        <v>119</v>
      </c>
      <c r="E55" s="28" t="str">
        <f>VLOOKUP(D55,Sheet2!A$1:B$353,2,FALSE)</f>
        <v>Other Urban</v>
      </c>
      <c r="F55" s="29">
        <v>12067</v>
      </c>
      <c r="G55" s="29">
        <v>19669</v>
      </c>
      <c r="H55" s="29">
        <v>17490</v>
      </c>
      <c r="I55" s="29">
        <v>9620</v>
      </c>
      <c r="J55" s="29">
        <v>5969</v>
      </c>
      <c r="K55" s="29">
        <v>2868</v>
      </c>
      <c r="L55" s="29">
        <v>1827</v>
      </c>
      <c r="M55" s="29">
        <v>201</v>
      </c>
      <c r="N55" s="30">
        <v>69711</v>
      </c>
      <c r="O55" s="31">
        <v>192</v>
      </c>
      <c r="P55" s="66">
        <f t="shared" si="0"/>
        <v>1.5911162675064226E-2</v>
      </c>
      <c r="Q55" s="87">
        <f t="shared" si="1"/>
        <v>14</v>
      </c>
      <c r="R55" s="29">
        <v>202</v>
      </c>
      <c r="S55" s="66">
        <f t="shared" si="2"/>
        <v>1.0269967969901875E-2</v>
      </c>
      <c r="T55" s="87">
        <f t="shared" si="3"/>
        <v>14</v>
      </c>
      <c r="U55" s="29">
        <v>94</v>
      </c>
      <c r="V55" s="66">
        <f t="shared" si="4"/>
        <v>5.3744997141223555E-3</v>
      </c>
      <c r="W55" s="87">
        <f t="shared" si="5"/>
        <v>27</v>
      </c>
      <c r="X55" s="29">
        <v>54</v>
      </c>
      <c r="Y55" s="66">
        <f t="shared" si="6"/>
        <v>5.6133056133056136E-3</v>
      </c>
      <c r="Z55" s="87">
        <f t="shared" si="7"/>
        <v>26</v>
      </c>
      <c r="AA55" s="29">
        <v>27</v>
      </c>
      <c r="AB55" s="66">
        <f t="shared" si="8"/>
        <v>4.5233707488691573E-3</v>
      </c>
      <c r="AC55" s="87">
        <f t="shared" si="9"/>
        <v>27</v>
      </c>
      <c r="AD55" s="29">
        <v>14</v>
      </c>
      <c r="AE55" s="66">
        <f t="shared" si="10"/>
        <v>4.8814504881450485E-3</v>
      </c>
      <c r="AF55" s="87">
        <f t="shared" si="11"/>
        <v>29</v>
      </c>
      <c r="AG55" s="29">
        <v>13</v>
      </c>
      <c r="AH55" s="66">
        <f t="shared" si="12"/>
        <v>7.1154898741105635E-3</v>
      </c>
      <c r="AI55" s="87">
        <f t="shared" si="13"/>
        <v>25</v>
      </c>
      <c r="AJ55" s="29">
        <v>5</v>
      </c>
      <c r="AK55" s="66">
        <f t="shared" si="14"/>
        <v>2.4875621890547265E-2</v>
      </c>
      <c r="AL55" s="87">
        <f t="shared" si="15"/>
        <v>13</v>
      </c>
      <c r="AM55" s="30">
        <v>601</v>
      </c>
      <c r="AN55" s="79">
        <f t="shared" si="16"/>
        <v>8.6213079714822626E-3</v>
      </c>
      <c r="AO55" s="32">
        <f t="shared" si="17"/>
        <v>16</v>
      </c>
      <c r="AP55" s="33"/>
      <c r="AQ55" s="33"/>
      <c r="AR55" s="33"/>
      <c r="AS55" s="33"/>
      <c r="AT55" s="33"/>
      <c r="AU55" s="33"/>
      <c r="AV55" s="33"/>
      <c r="AW55" s="34"/>
      <c r="AX55" s="34"/>
      <c r="AY55" s="34"/>
      <c r="AZ55" s="34"/>
      <c r="BA55" s="34"/>
      <c r="BB55" s="34"/>
      <c r="BC55" s="34"/>
    </row>
    <row r="56" spans="1:55" x14ac:dyDescent="0.2">
      <c r="A56" s="25" t="s">
        <v>120</v>
      </c>
      <c r="B56" s="26" t="s">
        <v>18</v>
      </c>
      <c r="C56" s="27" t="s">
        <v>10</v>
      </c>
      <c r="D56" s="28" t="s">
        <v>121</v>
      </c>
      <c r="E56" s="28" t="str">
        <f>VLOOKUP(D56,Sheet2!A$1:B$353,2,FALSE)</f>
        <v>Other Urban</v>
      </c>
      <c r="F56" s="29">
        <v>4439</v>
      </c>
      <c r="G56" s="29">
        <v>9847</v>
      </c>
      <c r="H56" s="29">
        <v>22006</v>
      </c>
      <c r="I56" s="29">
        <v>16055</v>
      </c>
      <c r="J56" s="29">
        <v>9943</v>
      </c>
      <c r="K56" s="29">
        <v>5325</v>
      </c>
      <c r="L56" s="29">
        <v>3644</v>
      </c>
      <c r="M56" s="29">
        <v>352</v>
      </c>
      <c r="N56" s="30">
        <v>71611</v>
      </c>
      <c r="O56" s="31">
        <v>24</v>
      </c>
      <c r="P56" s="66">
        <f t="shared" si="0"/>
        <v>5.406623113313809E-3</v>
      </c>
      <c r="Q56" s="87">
        <f t="shared" si="1"/>
        <v>30</v>
      </c>
      <c r="R56" s="29">
        <v>68</v>
      </c>
      <c r="S56" s="66">
        <f t="shared" si="2"/>
        <v>6.9056565451406518E-3</v>
      </c>
      <c r="T56" s="87">
        <f t="shared" si="3"/>
        <v>23</v>
      </c>
      <c r="U56" s="29">
        <v>53</v>
      </c>
      <c r="V56" s="66">
        <f t="shared" si="4"/>
        <v>2.4084340634372443E-3</v>
      </c>
      <c r="W56" s="87">
        <f t="shared" si="5"/>
        <v>41</v>
      </c>
      <c r="X56" s="29">
        <v>58</v>
      </c>
      <c r="Y56" s="66">
        <f t="shared" si="6"/>
        <v>3.612581750233572E-3</v>
      </c>
      <c r="Z56" s="87">
        <f t="shared" si="7"/>
        <v>34</v>
      </c>
      <c r="AA56" s="29">
        <v>27</v>
      </c>
      <c r="AB56" s="66">
        <f t="shared" si="8"/>
        <v>2.715478225887559E-3</v>
      </c>
      <c r="AC56" s="87">
        <f t="shared" si="9"/>
        <v>42</v>
      </c>
      <c r="AD56" s="29">
        <v>17</v>
      </c>
      <c r="AE56" s="66">
        <f t="shared" si="10"/>
        <v>3.192488262910798E-3</v>
      </c>
      <c r="AF56" s="87">
        <f t="shared" si="11"/>
        <v>40</v>
      </c>
      <c r="AG56" s="29">
        <v>15</v>
      </c>
      <c r="AH56" s="66">
        <f t="shared" si="12"/>
        <v>4.1163556531284302E-3</v>
      </c>
      <c r="AI56" s="87">
        <f t="shared" si="13"/>
        <v>40</v>
      </c>
      <c r="AJ56" s="29">
        <v>4</v>
      </c>
      <c r="AK56" s="66">
        <f t="shared" si="14"/>
        <v>1.1363636363636364E-2</v>
      </c>
      <c r="AL56" s="87">
        <f t="shared" si="15"/>
        <v>25</v>
      </c>
      <c r="AM56" s="30">
        <v>266</v>
      </c>
      <c r="AN56" s="79">
        <f t="shared" si="16"/>
        <v>3.7145131334571503E-3</v>
      </c>
      <c r="AO56" s="32">
        <f t="shared" si="17"/>
        <v>36</v>
      </c>
      <c r="AP56" s="33"/>
      <c r="AQ56" s="33"/>
      <c r="AR56" s="33"/>
      <c r="AS56" s="33"/>
      <c r="AT56" s="33"/>
      <c r="AU56" s="33"/>
      <c r="AV56" s="33"/>
      <c r="AW56" s="34"/>
      <c r="AX56" s="34"/>
      <c r="AY56" s="34"/>
      <c r="AZ56" s="34"/>
      <c r="BA56" s="34"/>
      <c r="BB56" s="34"/>
      <c r="BC56" s="34"/>
    </row>
    <row r="57" spans="1:55" x14ac:dyDescent="0.2">
      <c r="A57" s="25" t="s">
        <v>122</v>
      </c>
      <c r="B57" s="26" t="s">
        <v>18</v>
      </c>
      <c r="C57" s="27" t="s">
        <v>55</v>
      </c>
      <c r="D57" s="28" t="s">
        <v>123</v>
      </c>
      <c r="E57" s="28" t="str">
        <f>VLOOKUP(D57,Sheet2!A$1:B$353,2,FALSE)</f>
        <v>Other Urban</v>
      </c>
      <c r="F57" s="29">
        <v>9238</v>
      </c>
      <c r="G57" s="29">
        <v>12760</v>
      </c>
      <c r="H57" s="29">
        <v>13517</v>
      </c>
      <c r="I57" s="29">
        <v>8669</v>
      </c>
      <c r="J57" s="29">
        <v>4610</v>
      </c>
      <c r="K57" s="29">
        <v>2490</v>
      </c>
      <c r="L57" s="29">
        <v>1931</v>
      </c>
      <c r="M57" s="29">
        <v>87</v>
      </c>
      <c r="N57" s="30">
        <v>53302</v>
      </c>
      <c r="O57" s="31">
        <v>199</v>
      </c>
      <c r="P57" s="66">
        <f t="shared" si="0"/>
        <v>2.154145919030093E-2</v>
      </c>
      <c r="Q57" s="87">
        <f t="shared" si="1"/>
        <v>9</v>
      </c>
      <c r="R57" s="29">
        <v>212</v>
      </c>
      <c r="S57" s="66">
        <f t="shared" si="2"/>
        <v>1.6614420062695926E-2</v>
      </c>
      <c r="T57" s="87">
        <f t="shared" si="3"/>
        <v>7</v>
      </c>
      <c r="U57" s="29">
        <v>160</v>
      </c>
      <c r="V57" s="66">
        <f t="shared" si="4"/>
        <v>1.1836946067914479E-2</v>
      </c>
      <c r="W57" s="87">
        <f t="shared" si="5"/>
        <v>11</v>
      </c>
      <c r="X57" s="29">
        <v>98</v>
      </c>
      <c r="Y57" s="66">
        <f t="shared" si="6"/>
        <v>1.1304648748413889E-2</v>
      </c>
      <c r="Z57" s="87">
        <f t="shared" si="7"/>
        <v>13</v>
      </c>
      <c r="AA57" s="29">
        <v>65</v>
      </c>
      <c r="AB57" s="66">
        <f t="shared" si="8"/>
        <v>1.4099783080260303E-2</v>
      </c>
      <c r="AC57" s="87">
        <f t="shared" si="9"/>
        <v>11</v>
      </c>
      <c r="AD57" s="29">
        <v>32</v>
      </c>
      <c r="AE57" s="66">
        <f t="shared" si="10"/>
        <v>1.285140562248996E-2</v>
      </c>
      <c r="AF57" s="87">
        <f t="shared" si="11"/>
        <v>10</v>
      </c>
      <c r="AG57" s="29">
        <v>28</v>
      </c>
      <c r="AH57" s="66">
        <f t="shared" si="12"/>
        <v>1.4500258933195235E-2</v>
      </c>
      <c r="AI57" s="87">
        <f t="shared" si="13"/>
        <v>14</v>
      </c>
      <c r="AJ57" s="29">
        <v>3</v>
      </c>
      <c r="AK57" s="66">
        <f t="shared" si="14"/>
        <v>3.4482758620689655E-2</v>
      </c>
      <c r="AL57" s="87">
        <f t="shared" si="15"/>
        <v>8</v>
      </c>
      <c r="AM57" s="30">
        <v>797</v>
      </c>
      <c r="AN57" s="79">
        <f t="shared" si="16"/>
        <v>1.4952534614085775E-2</v>
      </c>
      <c r="AO57" s="32">
        <f t="shared" si="17"/>
        <v>8</v>
      </c>
      <c r="AP57" s="33"/>
      <c r="AQ57" s="33"/>
      <c r="AR57" s="33"/>
      <c r="AS57" s="33"/>
      <c r="AT57" s="33"/>
      <c r="AU57" s="33"/>
      <c r="AV57" s="33"/>
      <c r="AW57" s="34"/>
      <c r="AX57" s="34"/>
      <c r="AY57" s="34"/>
      <c r="AZ57" s="34"/>
      <c r="BA57" s="34"/>
      <c r="BB57" s="34"/>
      <c r="BC57" s="34"/>
    </row>
    <row r="58" spans="1:55" x14ac:dyDescent="0.2">
      <c r="A58" s="25" t="s">
        <v>124</v>
      </c>
      <c r="B58" s="26" t="s">
        <v>18</v>
      </c>
      <c r="C58" s="27" t="s">
        <v>19</v>
      </c>
      <c r="D58" s="28" t="s">
        <v>125</v>
      </c>
      <c r="E58" s="28" t="str">
        <f>VLOOKUP(D58,Sheet2!A$1:B$353,2,FALSE)</f>
        <v>Significant Rural</v>
      </c>
      <c r="F58" s="29">
        <v>5247</v>
      </c>
      <c r="G58" s="29">
        <v>14881</v>
      </c>
      <c r="H58" s="29">
        <v>16193</v>
      </c>
      <c r="I58" s="29">
        <v>10223</v>
      </c>
      <c r="J58" s="29">
        <v>7140</v>
      </c>
      <c r="K58" s="29">
        <v>3228</v>
      </c>
      <c r="L58" s="29">
        <v>2308</v>
      </c>
      <c r="M58" s="29">
        <v>230</v>
      </c>
      <c r="N58" s="30">
        <v>59450</v>
      </c>
      <c r="O58" s="31">
        <v>21</v>
      </c>
      <c r="P58" s="66">
        <f t="shared" si="0"/>
        <v>4.0022870211549461E-3</v>
      </c>
      <c r="Q58" s="87">
        <f t="shared" si="1"/>
        <v>42</v>
      </c>
      <c r="R58" s="29">
        <v>45</v>
      </c>
      <c r="S58" s="66">
        <f t="shared" si="2"/>
        <v>3.0239903232309657E-3</v>
      </c>
      <c r="T58" s="87">
        <f t="shared" si="3"/>
        <v>44</v>
      </c>
      <c r="U58" s="29">
        <v>35</v>
      </c>
      <c r="V58" s="66">
        <f t="shared" si="4"/>
        <v>2.1614277774346939E-3</v>
      </c>
      <c r="W58" s="87">
        <f t="shared" si="5"/>
        <v>44</v>
      </c>
      <c r="X58" s="29">
        <v>54</v>
      </c>
      <c r="Y58" s="66">
        <f t="shared" si="6"/>
        <v>5.2822067886139096E-3</v>
      </c>
      <c r="Z58" s="87">
        <f t="shared" si="7"/>
        <v>22</v>
      </c>
      <c r="AA58" s="29">
        <v>40</v>
      </c>
      <c r="AB58" s="66">
        <f t="shared" si="8"/>
        <v>5.6022408963585435E-3</v>
      </c>
      <c r="AC58" s="87">
        <f t="shared" si="9"/>
        <v>25</v>
      </c>
      <c r="AD58" s="29">
        <v>37</v>
      </c>
      <c r="AE58" s="66">
        <f t="shared" si="10"/>
        <v>1.1462205700123915E-2</v>
      </c>
      <c r="AF58" s="87">
        <f t="shared" si="11"/>
        <v>9</v>
      </c>
      <c r="AG58" s="29">
        <v>50</v>
      </c>
      <c r="AH58" s="66">
        <f t="shared" si="12"/>
        <v>2.1663778162911613E-2</v>
      </c>
      <c r="AI58" s="87">
        <f t="shared" si="13"/>
        <v>8</v>
      </c>
      <c r="AJ58" s="29">
        <v>16</v>
      </c>
      <c r="AK58" s="66">
        <f t="shared" si="14"/>
        <v>6.9565217391304349E-2</v>
      </c>
      <c r="AL58" s="87">
        <f t="shared" si="15"/>
        <v>3</v>
      </c>
      <c r="AM58" s="30">
        <v>298</v>
      </c>
      <c r="AN58" s="79">
        <f t="shared" si="16"/>
        <v>5.0126156433978131E-3</v>
      </c>
      <c r="AO58" s="32">
        <f t="shared" si="17"/>
        <v>31</v>
      </c>
      <c r="AP58" s="33"/>
      <c r="AQ58" s="33"/>
      <c r="AR58" s="33"/>
      <c r="AS58" s="33"/>
      <c r="AT58" s="33"/>
      <c r="AU58" s="33"/>
      <c r="AV58" s="33"/>
      <c r="AW58" s="34"/>
      <c r="AX58" s="34"/>
      <c r="AY58" s="34"/>
      <c r="AZ58" s="34"/>
      <c r="BA58" s="34"/>
      <c r="BB58" s="34"/>
      <c r="BC58" s="34"/>
    </row>
    <row r="59" spans="1:55" x14ac:dyDescent="0.2">
      <c r="A59" s="25" t="s">
        <v>126</v>
      </c>
      <c r="B59" s="26" t="s">
        <v>54</v>
      </c>
      <c r="C59" s="27" t="s">
        <v>22</v>
      </c>
      <c r="D59" s="28" t="s">
        <v>638</v>
      </c>
      <c r="E59" s="28" t="str">
        <f>VLOOKUP(D59,Sheet2!A$1:B$353,2,FALSE)</f>
        <v>Rural 50</v>
      </c>
      <c r="F59" s="29">
        <v>29418</v>
      </c>
      <c r="G59" s="29">
        <v>34497</v>
      </c>
      <c r="H59" s="29">
        <v>32737</v>
      </c>
      <c r="I59" s="29">
        <v>24392</v>
      </c>
      <c r="J59" s="29">
        <v>18835</v>
      </c>
      <c r="K59" s="29">
        <v>12884</v>
      </c>
      <c r="L59" s="29">
        <v>11831</v>
      </c>
      <c r="M59" s="29">
        <v>1755</v>
      </c>
      <c r="N59" s="30">
        <v>166349</v>
      </c>
      <c r="O59" s="31">
        <v>188</v>
      </c>
      <c r="P59" s="66">
        <f t="shared" si="0"/>
        <v>6.3906451832211573E-3</v>
      </c>
      <c r="Q59" s="87">
        <f t="shared" si="1"/>
        <v>36</v>
      </c>
      <c r="R59" s="29">
        <v>194</v>
      </c>
      <c r="S59" s="66">
        <f t="shared" si="2"/>
        <v>5.6236774212250337E-3</v>
      </c>
      <c r="T59" s="87">
        <f t="shared" si="3"/>
        <v>26</v>
      </c>
      <c r="U59" s="29">
        <v>175</v>
      </c>
      <c r="V59" s="66">
        <f t="shared" si="4"/>
        <v>5.34563338118948E-3</v>
      </c>
      <c r="W59" s="87">
        <f t="shared" si="5"/>
        <v>29</v>
      </c>
      <c r="X59" s="29">
        <v>147</v>
      </c>
      <c r="Y59" s="66">
        <f t="shared" si="6"/>
        <v>6.0265660872417188E-3</v>
      </c>
      <c r="Z59" s="87">
        <f t="shared" si="7"/>
        <v>23</v>
      </c>
      <c r="AA59" s="29">
        <v>83</v>
      </c>
      <c r="AB59" s="66">
        <f t="shared" si="8"/>
        <v>4.4066896734802231E-3</v>
      </c>
      <c r="AC59" s="87">
        <f t="shared" si="9"/>
        <v>36</v>
      </c>
      <c r="AD59" s="29">
        <v>60</v>
      </c>
      <c r="AE59" s="66">
        <f t="shared" si="10"/>
        <v>4.6569388388699165E-3</v>
      </c>
      <c r="AF59" s="87">
        <f t="shared" si="11"/>
        <v>40</v>
      </c>
      <c r="AG59" s="29">
        <v>65</v>
      </c>
      <c r="AH59" s="66">
        <f t="shared" si="12"/>
        <v>5.4940410785225251E-3</v>
      </c>
      <c r="AI59" s="87">
        <f t="shared" si="13"/>
        <v>38</v>
      </c>
      <c r="AJ59" s="29">
        <v>17</v>
      </c>
      <c r="AK59" s="66">
        <f t="shared" si="14"/>
        <v>9.6866096866096863E-3</v>
      </c>
      <c r="AL59" s="87">
        <f t="shared" si="15"/>
        <v>39</v>
      </c>
      <c r="AM59" s="30">
        <v>929</v>
      </c>
      <c r="AN59" s="79">
        <f t="shared" si="16"/>
        <v>5.5846443320969772E-3</v>
      </c>
      <c r="AO59" s="32">
        <f t="shared" si="17"/>
        <v>34</v>
      </c>
      <c r="AP59" s="33"/>
      <c r="AQ59" s="33"/>
      <c r="AR59" s="33"/>
      <c r="AS59" s="33"/>
      <c r="AT59" s="33"/>
      <c r="AU59" s="33"/>
      <c r="AV59" s="33"/>
      <c r="AW59" s="34"/>
      <c r="AX59" s="34"/>
      <c r="AY59" s="34"/>
      <c r="AZ59" s="34"/>
      <c r="BA59" s="34"/>
      <c r="BB59" s="34"/>
      <c r="BC59" s="34"/>
    </row>
    <row r="60" spans="1:55" x14ac:dyDescent="0.2">
      <c r="A60" s="25" t="s">
        <v>127</v>
      </c>
      <c r="B60" s="26" t="s">
        <v>54</v>
      </c>
      <c r="C60" s="27" t="s">
        <v>22</v>
      </c>
      <c r="D60" s="28" t="s">
        <v>639</v>
      </c>
      <c r="E60" s="28" t="str">
        <f>VLOOKUP(D60,Sheet2!A$1:B$353,2,FALSE)</f>
        <v>Significant Rural</v>
      </c>
      <c r="F60" s="29">
        <v>32423</v>
      </c>
      <c r="G60" s="29">
        <v>35185</v>
      </c>
      <c r="H60" s="29">
        <v>29269</v>
      </c>
      <c r="I60" s="29">
        <v>19725</v>
      </c>
      <c r="J60" s="29">
        <v>15102</v>
      </c>
      <c r="K60" s="29">
        <v>8884</v>
      </c>
      <c r="L60" s="29">
        <v>7169</v>
      </c>
      <c r="M60" s="29">
        <v>554</v>
      </c>
      <c r="N60" s="30">
        <v>148311</v>
      </c>
      <c r="O60" s="31">
        <v>156</v>
      </c>
      <c r="P60" s="66">
        <f t="shared" si="0"/>
        <v>4.8113993153008671E-3</v>
      </c>
      <c r="Q60" s="87">
        <f t="shared" si="1"/>
        <v>39</v>
      </c>
      <c r="R60" s="29">
        <v>214</v>
      </c>
      <c r="S60" s="66">
        <f t="shared" si="2"/>
        <v>6.082137274406707E-3</v>
      </c>
      <c r="T60" s="87">
        <f t="shared" si="3"/>
        <v>24</v>
      </c>
      <c r="U60" s="29">
        <v>209</v>
      </c>
      <c r="V60" s="66">
        <f t="shared" si="4"/>
        <v>7.140660767364789E-3</v>
      </c>
      <c r="W60" s="87">
        <f t="shared" si="5"/>
        <v>20</v>
      </c>
      <c r="X60" s="29">
        <v>146</v>
      </c>
      <c r="Y60" s="66">
        <f t="shared" si="6"/>
        <v>7.4017743979721169E-3</v>
      </c>
      <c r="Z60" s="87">
        <f t="shared" si="7"/>
        <v>14</v>
      </c>
      <c r="AA60" s="29">
        <v>106</v>
      </c>
      <c r="AB60" s="66">
        <f t="shared" si="8"/>
        <v>7.0189378890213221E-3</v>
      </c>
      <c r="AC60" s="87">
        <f t="shared" si="9"/>
        <v>17</v>
      </c>
      <c r="AD60" s="29">
        <v>52</v>
      </c>
      <c r="AE60" s="66">
        <f t="shared" si="10"/>
        <v>5.8532192705988296E-3</v>
      </c>
      <c r="AF60" s="87">
        <f t="shared" si="11"/>
        <v>28</v>
      </c>
      <c r="AG60" s="29">
        <v>44</v>
      </c>
      <c r="AH60" s="66">
        <f t="shared" si="12"/>
        <v>6.1375366159854934E-3</v>
      </c>
      <c r="AI60" s="87">
        <f t="shared" si="13"/>
        <v>32</v>
      </c>
      <c r="AJ60" s="29">
        <v>6</v>
      </c>
      <c r="AK60" s="66">
        <f t="shared" si="14"/>
        <v>1.0830324909747292E-2</v>
      </c>
      <c r="AL60" s="87">
        <f t="shared" si="15"/>
        <v>31</v>
      </c>
      <c r="AM60" s="30">
        <v>933</v>
      </c>
      <c r="AN60" s="79">
        <f t="shared" si="16"/>
        <v>6.2908347998462686E-3</v>
      </c>
      <c r="AO60" s="32">
        <f t="shared" si="17"/>
        <v>24</v>
      </c>
      <c r="AP60" s="33"/>
      <c r="AQ60" s="33"/>
      <c r="AR60" s="33"/>
      <c r="AS60" s="33"/>
      <c r="AT60" s="33"/>
      <c r="AU60" s="33"/>
      <c r="AV60" s="33"/>
      <c r="AW60" s="34"/>
      <c r="AX60" s="34"/>
      <c r="AY60" s="34"/>
      <c r="AZ60" s="34"/>
      <c r="BA60" s="34"/>
      <c r="BB60" s="34"/>
      <c r="BC60" s="34"/>
    </row>
    <row r="61" spans="1:55" x14ac:dyDescent="0.2">
      <c r="A61" s="25" t="s">
        <v>128</v>
      </c>
      <c r="B61" s="26" t="s">
        <v>18</v>
      </c>
      <c r="C61" s="27" t="s">
        <v>25</v>
      </c>
      <c r="D61" s="28" t="s">
        <v>129</v>
      </c>
      <c r="E61" s="28" t="str">
        <f>VLOOKUP(D61,Sheet2!A$1:B$353,2,FALSE)</f>
        <v>Other Urban</v>
      </c>
      <c r="F61" s="29">
        <v>26464</v>
      </c>
      <c r="G61" s="29">
        <v>9953</v>
      </c>
      <c r="H61" s="29">
        <v>6062</v>
      </c>
      <c r="I61" s="29">
        <v>3630</v>
      </c>
      <c r="J61" s="29">
        <v>1721</v>
      </c>
      <c r="K61" s="29">
        <v>506</v>
      </c>
      <c r="L61" s="29">
        <v>205</v>
      </c>
      <c r="M61" s="29">
        <v>22</v>
      </c>
      <c r="N61" s="30">
        <v>48563</v>
      </c>
      <c r="O61" s="31">
        <v>126</v>
      </c>
      <c r="P61" s="66">
        <f t="shared" si="0"/>
        <v>4.7611850060459496E-3</v>
      </c>
      <c r="Q61" s="87">
        <f t="shared" si="1"/>
        <v>34</v>
      </c>
      <c r="R61" s="29">
        <v>67</v>
      </c>
      <c r="S61" s="66">
        <f t="shared" si="2"/>
        <v>6.7316387018989251E-3</v>
      </c>
      <c r="T61" s="87">
        <f t="shared" si="3"/>
        <v>24</v>
      </c>
      <c r="U61" s="29">
        <v>45</v>
      </c>
      <c r="V61" s="66">
        <f t="shared" si="4"/>
        <v>7.4232926426921805E-3</v>
      </c>
      <c r="W61" s="87">
        <f t="shared" si="5"/>
        <v>21</v>
      </c>
      <c r="X61" s="29">
        <v>9</v>
      </c>
      <c r="Y61" s="66">
        <f t="shared" si="6"/>
        <v>2.4793388429752068E-3</v>
      </c>
      <c r="Z61" s="87">
        <f t="shared" si="7"/>
        <v>41</v>
      </c>
      <c r="AA61" s="29">
        <v>6</v>
      </c>
      <c r="AB61" s="66">
        <f t="shared" si="8"/>
        <v>3.4863451481696689E-3</v>
      </c>
      <c r="AC61" s="87">
        <f t="shared" si="9"/>
        <v>37</v>
      </c>
      <c r="AD61" s="29">
        <v>1</v>
      </c>
      <c r="AE61" s="66">
        <f t="shared" si="10"/>
        <v>1.976284584980237E-3</v>
      </c>
      <c r="AF61" s="87">
        <f t="shared" si="11"/>
        <v>48</v>
      </c>
      <c r="AG61" s="29">
        <v>3</v>
      </c>
      <c r="AH61" s="66">
        <f t="shared" si="12"/>
        <v>1.4634146341463415E-2</v>
      </c>
      <c r="AI61" s="87">
        <f t="shared" si="13"/>
        <v>13</v>
      </c>
      <c r="AJ61" s="29">
        <v>0</v>
      </c>
      <c r="AK61" s="66">
        <f t="shared" si="14"/>
        <v>0</v>
      </c>
      <c r="AL61" s="87">
        <f t="shared" si="15"/>
        <v>28</v>
      </c>
      <c r="AM61" s="30">
        <v>257</v>
      </c>
      <c r="AN61" s="79">
        <f t="shared" si="16"/>
        <v>5.2920948046866955E-3</v>
      </c>
      <c r="AO61" s="32">
        <f t="shared" si="17"/>
        <v>30</v>
      </c>
      <c r="AP61" s="33"/>
      <c r="AQ61" s="33"/>
      <c r="AR61" s="33"/>
      <c r="AS61" s="33"/>
      <c r="AT61" s="33"/>
      <c r="AU61" s="33"/>
      <c r="AV61" s="33"/>
      <c r="AW61" s="34"/>
      <c r="AX61" s="34"/>
      <c r="AY61" s="34"/>
      <c r="AZ61" s="34"/>
      <c r="BA61" s="34"/>
      <c r="BB61" s="34"/>
      <c r="BC61" s="34"/>
    </row>
    <row r="62" spans="1:55" x14ac:dyDescent="0.2">
      <c r="A62" s="25" t="s">
        <v>130</v>
      </c>
      <c r="B62" s="26" t="s">
        <v>18</v>
      </c>
      <c r="C62" s="27" t="s">
        <v>19</v>
      </c>
      <c r="D62" s="28" t="s">
        <v>131</v>
      </c>
      <c r="E62" s="28" t="str">
        <f>VLOOKUP(D62,Sheet2!A$1:B$353,2,FALSE)</f>
        <v>Rural 80</v>
      </c>
      <c r="F62" s="29">
        <v>3146</v>
      </c>
      <c r="G62" s="29">
        <v>5619</v>
      </c>
      <c r="H62" s="29">
        <v>13636</v>
      </c>
      <c r="I62" s="29">
        <v>11422</v>
      </c>
      <c r="J62" s="29">
        <v>8290</v>
      </c>
      <c r="K62" s="29">
        <v>5676</v>
      </c>
      <c r="L62" s="29">
        <v>5613</v>
      </c>
      <c r="M62" s="29">
        <v>1181</v>
      </c>
      <c r="N62" s="30">
        <v>54583</v>
      </c>
      <c r="O62" s="31">
        <v>697</v>
      </c>
      <c r="P62" s="66">
        <f t="shared" si="0"/>
        <v>0.22155117609663064</v>
      </c>
      <c r="Q62" s="87">
        <f t="shared" si="1"/>
        <v>1</v>
      </c>
      <c r="R62" s="29">
        <v>165</v>
      </c>
      <c r="S62" s="66">
        <f t="shared" si="2"/>
        <v>2.9364655632674853E-2</v>
      </c>
      <c r="T62" s="87">
        <f t="shared" si="3"/>
        <v>16</v>
      </c>
      <c r="U62" s="29">
        <v>372</v>
      </c>
      <c r="V62" s="66">
        <f t="shared" si="4"/>
        <v>2.7280727486066296E-2</v>
      </c>
      <c r="W62" s="87">
        <f t="shared" si="5"/>
        <v>18</v>
      </c>
      <c r="X62" s="29">
        <v>390</v>
      </c>
      <c r="Y62" s="66">
        <f t="shared" si="6"/>
        <v>3.4144633164069342E-2</v>
      </c>
      <c r="Z62" s="87">
        <f t="shared" si="7"/>
        <v>16</v>
      </c>
      <c r="AA62" s="29">
        <v>388</v>
      </c>
      <c r="AB62" s="66">
        <f t="shared" si="8"/>
        <v>4.6803377563329314E-2</v>
      </c>
      <c r="AC62" s="87">
        <f t="shared" si="9"/>
        <v>13</v>
      </c>
      <c r="AD62" s="29">
        <v>311</v>
      </c>
      <c r="AE62" s="66">
        <f t="shared" si="10"/>
        <v>5.4792107117688511E-2</v>
      </c>
      <c r="AF62" s="87">
        <f t="shared" si="11"/>
        <v>10</v>
      </c>
      <c r="AG62" s="29">
        <v>394</v>
      </c>
      <c r="AH62" s="66">
        <f t="shared" si="12"/>
        <v>7.0194192054159985E-2</v>
      </c>
      <c r="AI62" s="87">
        <f t="shared" si="13"/>
        <v>13</v>
      </c>
      <c r="AJ62" s="29">
        <v>166</v>
      </c>
      <c r="AK62" s="66">
        <f t="shared" si="14"/>
        <v>0.14055884843353092</v>
      </c>
      <c r="AL62" s="87">
        <f t="shared" si="15"/>
        <v>5</v>
      </c>
      <c r="AM62" s="30">
        <v>2883</v>
      </c>
      <c r="AN62" s="79">
        <f t="shared" si="16"/>
        <v>5.2818643167286516E-2</v>
      </c>
      <c r="AO62" s="32">
        <f t="shared" si="17"/>
        <v>11</v>
      </c>
      <c r="AP62" s="33"/>
      <c r="AQ62" s="33"/>
      <c r="AR62" s="33"/>
      <c r="AS62" s="33"/>
      <c r="AT62" s="33"/>
      <c r="AU62" s="33"/>
      <c r="AV62" s="33"/>
      <c r="AW62" s="34"/>
      <c r="AX62" s="34"/>
      <c r="AY62" s="34"/>
      <c r="AZ62" s="34"/>
      <c r="BA62" s="34"/>
      <c r="BB62" s="34"/>
      <c r="BC62" s="34"/>
    </row>
    <row r="63" spans="1:55" x14ac:dyDescent="0.2">
      <c r="A63" s="25" t="s">
        <v>132</v>
      </c>
      <c r="B63" s="26" t="s">
        <v>18</v>
      </c>
      <c r="C63" s="27" t="s">
        <v>19</v>
      </c>
      <c r="D63" s="28" t="s">
        <v>133</v>
      </c>
      <c r="E63" s="28" t="str">
        <f>VLOOKUP(D63,Sheet2!A$1:B$353,2,FALSE)</f>
        <v>Significant Rural</v>
      </c>
      <c r="F63" s="29">
        <v>686</v>
      </c>
      <c r="G63" s="29">
        <v>1966</v>
      </c>
      <c r="H63" s="29">
        <v>5398</v>
      </c>
      <c r="I63" s="29">
        <v>6641</v>
      </c>
      <c r="J63" s="29">
        <v>6592</v>
      </c>
      <c r="K63" s="29">
        <v>6573</v>
      </c>
      <c r="L63" s="29">
        <v>8859</v>
      </c>
      <c r="M63" s="29">
        <v>1830</v>
      </c>
      <c r="N63" s="30">
        <v>38545</v>
      </c>
      <c r="O63" s="31">
        <v>65</v>
      </c>
      <c r="P63" s="66">
        <f t="shared" si="0"/>
        <v>9.4752186588921289E-2</v>
      </c>
      <c r="Q63" s="87">
        <f t="shared" si="1"/>
        <v>3</v>
      </c>
      <c r="R63" s="29">
        <v>15</v>
      </c>
      <c r="S63" s="66">
        <f t="shared" si="2"/>
        <v>7.6297049847405905E-3</v>
      </c>
      <c r="T63" s="87">
        <f t="shared" si="3"/>
        <v>18</v>
      </c>
      <c r="U63" s="29">
        <v>40</v>
      </c>
      <c r="V63" s="66">
        <f t="shared" si="4"/>
        <v>7.4101519081141163E-3</v>
      </c>
      <c r="W63" s="87">
        <f t="shared" si="5"/>
        <v>18</v>
      </c>
      <c r="X63" s="29">
        <v>35</v>
      </c>
      <c r="Y63" s="66">
        <f t="shared" si="6"/>
        <v>5.2702906188826981E-3</v>
      </c>
      <c r="Z63" s="87">
        <f t="shared" si="7"/>
        <v>23</v>
      </c>
      <c r="AA63" s="29">
        <v>35</v>
      </c>
      <c r="AB63" s="66">
        <f t="shared" si="8"/>
        <v>5.309466019417476E-3</v>
      </c>
      <c r="AC63" s="87">
        <f t="shared" si="9"/>
        <v>26</v>
      </c>
      <c r="AD63" s="29">
        <v>37</v>
      </c>
      <c r="AE63" s="66">
        <f t="shared" si="10"/>
        <v>5.6290886961813478E-3</v>
      </c>
      <c r="AF63" s="87">
        <f t="shared" si="11"/>
        <v>29</v>
      </c>
      <c r="AG63" s="29">
        <v>33</v>
      </c>
      <c r="AH63" s="66">
        <f t="shared" si="12"/>
        <v>3.7250253979004403E-3</v>
      </c>
      <c r="AI63" s="87">
        <f t="shared" si="13"/>
        <v>43</v>
      </c>
      <c r="AJ63" s="29">
        <v>20</v>
      </c>
      <c r="AK63" s="66">
        <f t="shared" si="14"/>
        <v>1.092896174863388E-2</v>
      </c>
      <c r="AL63" s="87">
        <f t="shared" si="15"/>
        <v>30</v>
      </c>
      <c r="AM63" s="30">
        <v>280</v>
      </c>
      <c r="AN63" s="79">
        <f t="shared" si="16"/>
        <v>7.264236606563757E-3</v>
      </c>
      <c r="AO63" s="32">
        <f t="shared" si="17"/>
        <v>19</v>
      </c>
      <c r="AP63" s="33"/>
      <c r="AQ63" s="33"/>
      <c r="AR63" s="33"/>
      <c r="AS63" s="33"/>
      <c r="AT63" s="33"/>
      <c r="AU63" s="33"/>
      <c r="AV63" s="33"/>
      <c r="AW63" s="34"/>
      <c r="AX63" s="34"/>
      <c r="AY63" s="34"/>
      <c r="AZ63" s="34"/>
      <c r="BA63" s="34"/>
      <c r="BB63" s="34"/>
      <c r="BC63" s="34"/>
    </row>
    <row r="64" spans="1:55" x14ac:dyDescent="0.2">
      <c r="A64" s="25" t="s">
        <v>134</v>
      </c>
      <c r="B64" s="26" t="s">
        <v>18</v>
      </c>
      <c r="C64" s="27" t="s">
        <v>22</v>
      </c>
      <c r="D64" s="28" t="s">
        <v>135</v>
      </c>
      <c r="E64" s="28" t="str">
        <f>VLOOKUP(D64,Sheet2!A$1:B$353,2,FALSE)</f>
        <v>Significant Rural</v>
      </c>
      <c r="F64" s="29">
        <v>14464</v>
      </c>
      <c r="G64" s="29">
        <v>10545</v>
      </c>
      <c r="H64" s="29">
        <v>8921</v>
      </c>
      <c r="I64" s="29">
        <v>6195</v>
      </c>
      <c r="J64" s="29">
        <v>4345</v>
      </c>
      <c r="K64" s="29">
        <v>1809</v>
      </c>
      <c r="L64" s="29">
        <v>798</v>
      </c>
      <c r="M64" s="29">
        <v>63</v>
      </c>
      <c r="N64" s="30">
        <v>47140</v>
      </c>
      <c r="O64" s="31">
        <v>15</v>
      </c>
      <c r="P64" s="66">
        <f t="shared" si="0"/>
        <v>1.0370575221238939E-3</v>
      </c>
      <c r="Q64" s="87">
        <f t="shared" si="1"/>
        <v>54</v>
      </c>
      <c r="R64" s="29">
        <v>23</v>
      </c>
      <c r="S64" s="66">
        <f t="shared" si="2"/>
        <v>2.1811284969179708E-3</v>
      </c>
      <c r="T64" s="87">
        <f t="shared" si="3"/>
        <v>53</v>
      </c>
      <c r="U64" s="29">
        <v>11</v>
      </c>
      <c r="V64" s="66">
        <f t="shared" si="4"/>
        <v>1.2330456226880395E-3</v>
      </c>
      <c r="W64" s="87">
        <f t="shared" si="5"/>
        <v>54</v>
      </c>
      <c r="X64" s="29">
        <v>10</v>
      </c>
      <c r="Y64" s="66">
        <f t="shared" si="6"/>
        <v>1.6142050040355124E-3</v>
      </c>
      <c r="Z64" s="87">
        <f t="shared" si="7"/>
        <v>52</v>
      </c>
      <c r="AA64" s="29">
        <v>9</v>
      </c>
      <c r="AB64" s="66">
        <f t="shared" si="8"/>
        <v>2.0713463751438435E-3</v>
      </c>
      <c r="AC64" s="87">
        <f t="shared" si="9"/>
        <v>51</v>
      </c>
      <c r="AD64" s="29">
        <v>7</v>
      </c>
      <c r="AE64" s="66">
        <f t="shared" si="10"/>
        <v>3.869541182974019E-3</v>
      </c>
      <c r="AF64" s="87">
        <f t="shared" si="11"/>
        <v>40</v>
      </c>
      <c r="AG64" s="29">
        <v>0</v>
      </c>
      <c r="AH64" s="66">
        <f t="shared" si="12"/>
        <v>0</v>
      </c>
      <c r="AI64" s="87">
        <f t="shared" si="13"/>
        <v>52</v>
      </c>
      <c r="AJ64" s="29">
        <v>2</v>
      </c>
      <c r="AK64" s="66">
        <f t="shared" si="14"/>
        <v>3.1746031746031744E-2</v>
      </c>
      <c r="AL64" s="87">
        <f t="shared" si="15"/>
        <v>14</v>
      </c>
      <c r="AM64" s="30">
        <v>77</v>
      </c>
      <c r="AN64" s="79">
        <f t="shared" si="16"/>
        <v>1.6334323292320747E-3</v>
      </c>
      <c r="AO64" s="32">
        <f t="shared" si="17"/>
        <v>54</v>
      </c>
      <c r="AP64" s="33"/>
      <c r="AQ64" s="33"/>
      <c r="AR64" s="33"/>
      <c r="AS64" s="33"/>
      <c r="AT64" s="33"/>
      <c r="AU64" s="33"/>
      <c r="AV64" s="33"/>
      <c r="AW64" s="34"/>
      <c r="AX64" s="34"/>
      <c r="AY64" s="34"/>
      <c r="AZ64" s="34"/>
      <c r="BA64" s="34"/>
      <c r="BB64" s="34"/>
      <c r="BC64" s="34"/>
    </row>
    <row r="65" spans="1:55" x14ac:dyDescent="0.2">
      <c r="A65" s="25" t="s">
        <v>136</v>
      </c>
      <c r="B65" s="26" t="s">
        <v>18</v>
      </c>
      <c r="C65" s="27" t="s">
        <v>55</v>
      </c>
      <c r="D65" s="28" t="s">
        <v>137</v>
      </c>
      <c r="E65" s="28" t="str">
        <f>VLOOKUP(D65,Sheet2!A$1:B$353,2,FALSE)</f>
        <v>Large Urban</v>
      </c>
      <c r="F65" s="29">
        <v>1707</v>
      </c>
      <c r="G65" s="29">
        <v>2243</v>
      </c>
      <c r="H65" s="29">
        <v>5982</v>
      </c>
      <c r="I65" s="29">
        <v>6129</v>
      </c>
      <c r="J65" s="29">
        <v>4989</v>
      </c>
      <c r="K65" s="29">
        <v>1491</v>
      </c>
      <c r="L65" s="29">
        <v>742</v>
      </c>
      <c r="M65" s="29">
        <v>38</v>
      </c>
      <c r="N65" s="30">
        <v>23321</v>
      </c>
      <c r="O65" s="31">
        <v>99</v>
      </c>
      <c r="P65" s="66">
        <f t="shared" si="0"/>
        <v>5.7996485061511421E-2</v>
      </c>
      <c r="Q65" s="87">
        <f t="shared" si="1"/>
        <v>1</v>
      </c>
      <c r="R65" s="29">
        <v>34</v>
      </c>
      <c r="S65" s="66">
        <f t="shared" si="2"/>
        <v>1.5158270173874276E-2</v>
      </c>
      <c r="T65" s="87">
        <f t="shared" si="3"/>
        <v>4</v>
      </c>
      <c r="U65" s="29">
        <v>154</v>
      </c>
      <c r="V65" s="66">
        <f t="shared" si="4"/>
        <v>2.5743898361751921E-2</v>
      </c>
      <c r="W65" s="87">
        <f t="shared" si="5"/>
        <v>2</v>
      </c>
      <c r="X65" s="29">
        <v>239</v>
      </c>
      <c r="Y65" s="66">
        <f t="shared" si="6"/>
        <v>3.8994942078642521E-2</v>
      </c>
      <c r="Z65" s="87">
        <f t="shared" si="7"/>
        <v>2</v>
      </c>
      <c r="AA65" s="29">
        <v>155</v>
      </c>
      <c r="AB65" s="66">
        <f t="shared" si="8"/>
        <v>3.1068350370815796E-2</v>
      </c>
      <c r="AC65" s="87">
        <f t="shared" si="9"/>
        <v>4</v>
      </c>
      <c r="AD65" s="29">
        <v>80</v>
      </c>
      <c r="AE65" s="66">
        <f t="shared" si="10"/>
        <v>5.3655264922870559E-2</v>
      </c>
      <c r="AF65" s="87">
        <f t="shared" si="11"/>
        <v>4</v>
      </c>
      <c r="AG65" s="29">
        <v>77</v>
      </c>
      <c r="AH65" s="66">
        <f t="shared" si="12"/>
        <v>0.10377358490566038</v>
      </c>
      <c r="AI65" s="87">
        <f t="shared" si="13"/>
        <v>2</v>
      </c>
      <c r="AJ65" s="29">
        <v>3</v>
      </c>
      <c r="AK65" s="66">
        <f t="shared" si="14"/>
        <v>7.8947368421052627E-2</v>
      </c>
      <c r="AL65" s="87">
        <f t="shared" si="15"/>
        <v>4</v>
      </c>
      <c r="AM65" s="30">
        <v>841</v>
      </c>
      <c r="AN65" s="79">
        <f t="shared" si="16"/>
        <v>3.6061918442605374E-2</v>
      </c>
      <c r="AO65" s="32">
        <f t="shared" si="17"/>
        <v>2</v>
      </c>
      <c r="AP65" s="33"/>
      <c r="AQ65" s="33"/>
      <c r="AR65" s="33"/>
      <c r="AS65" s="33"/>
      <c r="AT65" s="33"/>
      <c r="AU65" s="33"/>
      <c r="AV65" s="33"/>
      <c r="AW65" s="34"/>
      <c r="AX65" s="34"/>
      <c r="AY65" s="34"/>
      <c r="AZ65" s="34"/>
      <c r="BA65" s="34"/>
      <c r="BB65" s="34"/>
      <c r="BC65" s="34"/>
    </row>
    <row r="66" spans="1:55" x14ac:dyDescent="0.2">
      <c r="A66" s="25" t="s">
        <v>138</v>
      </c>
      <c r="B66" s="26" t="s">
        <v>107</v>
      </c>
      <c r="C66" s="27" t="s">
        <v>39</v>
      </c>
      <c r="D66" s="28" t="s">
        <v>139</v>
      </c>
      <c r="E66" s="28" t="str">
        <f>VLOOKUP(D66,Sheet2!A$1:B$353,2,FALSE)</f>
        <v>Major Urban</v>
      </c>
      <c r="F66" s="29">
        <v>9</v>
      </c>
      <c r="G66" s="29">
        <v>242</v>
      </c>
      <c r="H66" s="29">
        <v>662</v>
      </c>
      <c r="I66" s="29">
        <v>872</v>
      </c>
      <c r="J66" s="29">
        <v>2388</v>
      </c>
      <c r="K66" s="29">
        <v>997</v>
      </c>
      <c r="L66" s="29">
        <v>900</v>
      </c>
      <c r="M66" s="29">
        <v>115</v>
      </c>
      <c r="N66" s="30">
        <v>6185</v>
      </c>
      <c r="O66" s="31">
        <v>0</v>
      </c>
      <c r="P66" s="66">
        <f t="shared" si="0"/>
        <v>0</v>
      </c>
      <c r="Q66" s="87">
        <f t="shared" si="1"/>
        <v>67</v>
      </c>
      <c r="R66" s="29">
        <v>15</v>
      </c>
      <c r="S66" s="66">
        <f t="shared" si="2"/>
        <v>6.1983471074380167E-2</v>
      </c>
      <c r="T66" s="87">
        <f t="shared" si="3"/>
        <v>1</v>
      </c>
      <c r="U66" s="29">
        <v>70</v>
      </c>
      <c r="V66" s="66">
        <f t="shared" si="4"/>
        <v>0.10574018126888217</v>
      </c>
      <c r="W66" s="87">
        <f t="shared" si="5"/>
        <v>1</v>
      </c>
      <c r="X66" s="29">
        <v>248</v>
      </c>
      <c r="Y66" s="66">
        <f t="shared" si="6"/>
        <v>0.28440366972477066</v>
      </c>
      <c r="Z66" s="87">
        <f t="shared" si="7"/>
        <v>1</v>
      </c>
      <c r="AA66" s="29">
        <v>705</v>
      </c>
      <c r="AB66" s="66">
        <f t="shared" si="8"/>
        <v>0.29522613065326631</v>
      </c>
      <c r="AC66" s="87">
        <f t="shared" si="9"/>
        <v>1</v>
      </c>
      <c r="AD66" s="29">
        <v>322</v>
      </c>
      <c r="AE66" s="66">
        <f t="shared" si="10"/>
        <v>0.32296890672016049</v>
      </c>
      <c r="AF66" s="87">
        <f t="shared" si="11"/>
        <v>1</v>
      </c>
      <c r="AG66" s="29">
        <v>225</v>
      </c>
      <c r="AH66" s="66">
        <f t="shared" si="12"/>
        <v>0.25</v>
      </c>
      <c r="AI66" s="87">
        <f t="shared" si="13"/>
        <v>1</v>
      </c>
      <c r="AJ66" s="29">
        <v>15</v>
      </c>
      <c r="AK66" s="66">
        <f t="shared" si="14"/>
        <v>0.13043478260869565</v>
      </c>
      <c r="AL66" s="87">
        <f t="shared" si="15"/>
        <v>2</v>
      </c>
      <c r="AM66" s="30">
        <v>1600</v>
      </c>
      <c r="AN66" s="79">
        <f t="shared" si="16"/>
        <v>0.25869037995149557</v>
      </c>
      <c r="AO66" s="32">
        <f t="shared" si="17"/>
        <v>1</v>
      </c>
      <c r="AP66" s="33"/>
      <c r="AQ66" s="33"/>
      <c r="AR66" s="33"/>
      <c r="AS66" s="33"/>
      <c r="AT66" s="33"/>
      <c r="AU66" s="33"/>
      <c r="AV66" s="33"/>
      <c r="AW66" s="34"/>
      <c r="AX66" s="34"/>
      <c r="AY66" s="34"/>
      <c r="AZ66" s="34"/>
      <c r="BA66" s="34"/>
      <c r="BB66" s="34"/>
      <c r="BC66" s="34"/>
    </row>
    <row r="67" spans="1:55" x14ac:dyDescent="0.2">
      <c r="A67" s="25" t="s">
        <v>140</v>
      </c>
      <c r="B67" s="26" t="s">
        <v>18</v>
      </c>
      <c r="C67" s="27" t="s">
        <v>10</v>
      </c>
      <c r="D67" s="28" t="s">
        <v>141</v>
      </c>
      <c r="E67" s="28" t="str">
        <f>VLOOKUP(D67,Sheet2!A$1:B$353,2,FALSE)</f>
        <v>Significant Rural</v>
      </c>
      <c r="F67" s="29">
        <v>8987</v>
      </c>
      <c r="G67" s="29">
        <v>20890</v>
      </c>
      <c r="H67" s="29">
        <v>19259</v>
      </c>
      <c r="I67" s="29">
        <v>13289</v>
      </c>
      <c r="J67" s="29">
        <v>7764</v>
      </c>
      <c r="K67" s="29">
        <v>3654</v>
      </c>
      <c r="L67" s="29">
        <v>2275</v>
      </c>
      <c r="M67" s="29">
        <v>151</v>
      </c>
      <c r="N67" s="30">
        <v>76269</v>
      </c>
      <c r="O67" s="31">
        <v>76</v>
      </c>
      <c r="P67" s="66">
        <f t="shared" si="0"/>
        <v>8.4566596194503175E-3</v>
      </c>
      <c r="Q67" s="87">
        <f t="shared" si="1"/>
        <v>28</v>
      </c>
      <c r="R67" s="29">
        <v>181</v>
      </c>
      <c r="S67" s="66">
        <f t="shared" si="2"/>
        <v>8.6644327429392046E-3</v>
      </c>
      <c r="T67" s="87">
        <f t="shared" si="3"/>
        <v>15</v>
      </c>
      <c r="U67" s="29">
        <v>158</v>
      </c>
      <c r="V67" s="66">
        <f t="shared" si="4"/>
        <v>8.203956591723351E-3</v>
      </c>
      <c r="W67" s="87">
        <f t="shared" si="5"/>
        <v>17</v>
      </c>
      <c r="X67" s="29">
        <v>106</v>
      </c>
      <c r="Y67" s="66">
        <f t="shared" si="6"/>
        <v>7.9765219354353233E-3</v>
      </c>
      <c r="Z67" s="87">
        <f t="shared" si="7"/>
        <v>11</v>
      </c>
      <c r="AA67" s="29">
        <v>68</v>
      </c>
      <c r="AB67" s="66">
        <f t="shared" si="8"/>
        <v>8.7583719732096856E-3</v>
      </c>
      <c r="AC67" s="87">
        <f t="shared" si="9"/>
        <v>10</v>
      </c>
      <c r="AD67" s="29">
        <v>28</v>
      </c>
      <c r="AE67" s="66">
        <f t="shared" si="10"/>
        <v>7.6628352490421452E-3</v>
      </c>
      <c r="AF67" s="87">
        <f t="shared" si="11"/>
        <v>17</v>
      </c>
      <c r="AG67" s="29">
        <v>18</v>
      </c>
      <c r="AH67" s="66">
        <f t="shared" si="12"/>
        <v>7.9120879120879121E-3</v>
      </c>
      <c r="AI67" s="87">
        <f t="shared" si="13"/>
        <v>25</v>
      </c>
      <c r="AJ67" s="29">
        <v>4</v>
      </c>
      <c r="AK67" s="66">
        <f t="shared" si="14"/>
        <v>2.6490066225165563E-2</v>
      </c>
      <c r="AL67" s="87">
        <f t="shared" si="15"/>
        <v>18</v>
      </c>
      <c r="AM67" s="30">
        <v>639</v>
      </c>
      <c r="AN67" s="79">
        <f t="shared" si="16"/>
        <v>8.3782401762183857E-3</v>
      </c>
      <c r="AO67" s="32">
        <f t="shared" si="17"/>
        <v>16</v>
      </c>
      <c r="AP67" s="33"/>
      <c r="AQ67" s="33"/>
      <c r="AR67" s="33"/>
      <c r="AS67" s="33"/>
      <c r="AT67" s="33"/>
      <c r="AU67" s="33"/>
      <c r="AV67" s="33"/>
      <c r="AW67" s="34"/>
      <c r="AX67" s="34"/>
      <c r="AY67" s="34"/>
      <c r="AZ67" s="34"/>
      <c r="BA67" s="34"/>
      <c r="BB67" s="34"/>
      <c r="BC67" s="34"/>
    </row>
    <row r="68" spans="1:55" x14ac:dyDescent="0.2">
      <c r="A68" s="25" t="s">
        <v>142</v>
      </c>
      <c r="B68" s="26" t="s">
        <v>18</v>
      </c>
      <c r="C68" s="27" t="s">
        <v>22</v>
      </c>
      <c r="D68" s="28" t="s">
        <v>143</v>
      </c>
      <c r="E68" s="28" t="str">
        <f>VLOOKUP(D68,Sheet2!A$1:B$353,2,FALSE)</f>
        <v>Rural 80</v>
      </c>
      <c r="F68" s="29">
        <v>19184</v>
      </c>
      <c r="G68" s="29">
        <v>4445</v>
      </c>
      <c r="H68" s="29">
        <v>4030</v>
      </c>
      <c r="I68" s="29">
        <v>3011</v>
      </c>
      <c r="J68" s="29">
        <v>1764</v>
      </c>
      <c r="K68" s="29">
        <v>431</v>
      </c>
      <c r="L68" s="29">
        <v>87</v>
      </c>
      <c r="M68" s="29">
        <v>18</v>
      </c>
      <c r="N68" s="30">
        <v>32970</v>
      </c>
      <c r="O68" s="31">
        <v>463</v>
      </c>
      <c r="P68" s="66">
        <f t="shared" si="0"/>
        <v>2.4134695579649708E-2</v>
      </c>
      <c r="Q68" s="87">
        <f t="shared" si="1"/>
        <v>24</v>
      </c>
      <c r="R68" s="29">
        <v>135</v>
      </c>
      <c r="S68" s="66">
        <f t="shared" si="2"/>
        <v>3.0371203599550055E-2</v>
      </c>
      <c r="T68" s="87">
        <f t="shared" si="3"/>
        <v>15</v>
      </c>
      <c r="U68" s="29">
        <v>105</v>
      </c>
      <c r="V68" s="66">
        <f t="shared" si="4"/>
        <v>2.6054590570719603E-2</v>
      </c>
      <c r="W68" s="87">
        <f t="shared" si="5"/>
        <v>20</v>
      </c>
      <c r="X68" s="29">
        <v>73</v>
      </c>
      <c r="Y68" s="66">
        <f t="shared" si="6"/>
        <v>2.4244437064098307E-2</v>
      </c>
      <c r="Z68" s="87">
        <f t="shared" si="7"/>
        <v>20</v>
      </c>
      <c r="AA68" s="29">
        <v>48</v>
      </c>
      <c r="AB68" s="66">
        <f t="shared" si="8"/>
        <v>2.7210884353741496E-2</v>
      </c>
      <c r="AC68" s="87">
        <f t="shared" si="9"/>
        <v>19</v>
      </c>
      <c r="AD68" s="29">
        <v>12</v>
      </c>
      <c r="AE68" s="66">
        <f t="shared" si="10"/>
        <v>2.7842227378190254E-2</v>
      </c>
      <c r="AF68" s="87">
        <f t="shared" si="11"/>
        <v>17</v>
      </c>
      <c r="AG68" s="29">
        <v>8</v>
      </c>
      <c r="AH68" s="66">
        <f t="shared" si="12"/>
        <v>9.1954022988505746E-2</v>
      </c>
      <c r="AI68" s="87">
        <f t="shared" si="13"/>
        <v>9</v>
      </c>
      <c r="AJ68" s="29">
        <v>1</v>
      </c>
      <c r="AK68" s="66">
        <f t="shared" si="14"/>
        <v>5.5555555555555552E-2</v>
      </c>
      <c r="AL68" s="87">
        <f t="shared" si="15"/>
        <v>27</v>
      </c>
      <c r="AM68" s="30">
        <v>845</v>
      </c>
      <c r="AN68" s="79">
        <f t="shared" si="16"/>
        <v>2.5629360024264483E-2</v>
      </c>
      <c r="AO68" s="32">
        <f t="shared" si="17"/>
        <v>20</v>
      </c>
      <c r="AP68" s="33"/>
      <c r="AQ68" s="33"/>
      <c r="AR68" s="33"/>
      <c r="AS68" s="33"/>
      <c r="AT68" s="33"/>
      <c r="AU68" s="33"/>
      <c r="AV68" s="33"/>
      <c r="AW68" s="34"/>
      <c r="AX68" s="34"/>
      <c r="AY68" s="34"/>
      <c r="AZ68" s="34"/>
      <c r="BA68" s="34"/>
      <c r="BB68" s="34"/>
      <c r="BC68" s="34"/>
    </row>
    <row r="69" spans="1:55" x14ac:dyDescent="0.2">
      <c r="A69" s="25" t="s">
        <v>144</v>
      </c>
      <c r="B69" s="26" t="s">
        <v>18</v>
      </c>
      <c r="C69" s="27" t="s">
        <v>25</v>
      </c>
      <c r="D69" s="28" t="s">
        <v>145</v>
      </c>
      <c r="E69" s="28" t="str">
        <f>VLOOKUP(D69,Sheet2!A$1:B$353,2,FALSE)</f>
        <v>Other Urban</v>
      </c>
      <c r="F69" s="29">
        <v>13672</v>
      </c>
      <c r="G69" s="29">
        <v>5939</v>
      </c>
      <c r="H69" s="29">
        <v>3289</v>
      </c>
      <c r="I69" s="29">
        <v>2432</v>
      </c>
      <c r="J69" s="29">
        <v>1158</v>
      </c>
      <c r="K69" s="29">
        <v>258</v>
      </c>
      <c r="L69" s="29">
        <v>146</v>
      </c>
      <c r="M69" s="29">
        <v>18</v>
      </c>
      <c r="N69" s="30">
        <v>26912</v>
      </c>
      <c r="O69" s="31">
        <v>5</v>
      </c>
      <c r="P69" s="66">
        <f t="shared" si="0"/>
        <v>3.6571094207138677E-4</v>
      </c>
      <c r="Q69" s="87">
        <f t="shared" si="1"/>
        <v>56</v>
      </c>
      <c r="R69" s="29">
        <v>3</v>
      </c>
      <c r="S69" s="66">
        <f t="shared" si="2"/>
        <v>5.0513554470449568E-4</v>
      </c>
      <c r="T69" s="87">
        <f t="shared" si="3"/>
        <v>56</v>
      </c>
      <c r="U69" s="29">
        <v>4</v>
      </c>
      <c r="V69" s="66">
        <f t="shared" si="4"/>
        <v>1.2161751292186075E-3</v>
      </c>
      <c r="W69" s="87">
        <f t="shared" si="5"/>
        <v>50</v>
      </c>
      <c r="X69" s="29">
        <v>2</v>
      </c>
      <c r="Y69" s="66">
        <f t="shared" si="6"/>
        <v>8.2236842105263153E-4</v>
      </c>
      <c r="Z69" s="87">
        <f t="shared" si="7"/>
        <v>57</v>
      </c>
      <c r="AA69" s="29">
        <v>5</v>
      </c>
      <c r="AB69" s="66">
        <f t="shared" si="8"/>
        <v>4.3177892918825561E-3</v>
      </c>
      <c r="AC69" s="87">
        <f t="shared" si="9"/>
        <v>29</v>
      </c>
      <c r="AD69" s="29">
        <v>0</v>
      </c>
      <c r="AE69" s="66">
        <f t="shared" si="10"/>
        <v>0</v>
      </c>
      <c r="AF69" s="87">
        <f t="shared" si="11"/>
        <v>54</v>
      </c>
      <c r="AG69" s="29">
        <v>0</v>
      </c>
      <c r="AH69" s="66">
        <f t="shared" si="12"/>
        <v>0</v>
      </c>
      <c r="AI69" s="87">
        <f t="shared" si="13"/>
        <v>52</v>
      </c>
      <c r="AJ69" s="29">
        <v>1</v>
      </c>
      <c r="AK69" s="66">
        <f t="shared" si="14"/>
        <v>5.5555555555555552E-2</v>
      </c>
      <c r="AL69" s="87">
        <f t="shared" si="15"/>
        <v>3</v>
      </c>
      <c r="AM69" s="30">
        <v>20</v>
      </c>
      <c r="AN69" s="79">
        <f t="shared" si="16"/>
        <v>7.4316290130796675E-4</v>
      </c>
      <c r="AO69" s="32">
        <f t="shared" si="17"/>
        <v>56</v>
      </c>
      <c r="AP69" s="33"/>
      <c r="AQ69" s="33"/>
      <c r="AR69" s="33"/>
      <c r="AS69" s="33"/>
      <c r="AT69" s="33"/>
      <c r="AU69" s="33"/>
      <c r="AV69" s="33"/>
      <c r="AW69" s="34"/>
      <c r="AX69" s="34"/>
      <c r="AY69" s="34"/>
      <c r="AZ69" s="34"/>
      <c r="BA69" s="34"/>
      <c r="BB69" s="34"/>
      <c r="BC69" s="34"/>
    </row>
    <row r="70" spans="1:55" x14ac:dyDescent="0.2">
      <c r="A70" s="25" t="s">
        <v>146</v>
      </c>
      <c r="B70" s="26" t="s">
        <v>54</v>
      </c>
      <c r="C70" s="27" t="s">
        <v>55</v>
      </c>
      <c r="D70" s="28" t="s">
        <v>640</v>
      </c>
      <c r="E70" s="28" t="str">
        <f>VLOOKUP(D70,Sheet2!A$1:B$353,2,FALSE)</f>
        <v>Rural 80</v>
      </c>
      <c r="F70" s="29">
        <v>60324</v>
      </c>
      <c r="G70" s="29">
        <v>65371</v>
      </c>
      <c r="H70" s="29">
        <v>54401</v>
      </c>
      <c r="I70" s="29">
        <v>40405</v>
      </c>
      <c r="J70" s="29">
        <v>23346</v>
      </c>
      <c r="K70" s="29">
        <v>8301</v>
      </c>
      <c r="L70" s="29">
        <v>3888</v>
      </c>
      <c r="M70" s="29">
        <v>332</v>
      </c>
      <c r="N70" s="30">
        <v>256368</v>
      </c>
      <c r="O70" s="31">
        <v>2812</v>
      </c>
      <c r="P70" s="66">
        <f t="shared" si="0"/>
        <v>4.6614945958490819E-2</v>
      </c>
      <c r="Q70" s="87">
        <f t="shared" si="1"/>
        <v>11</v>
      </c>
      <c r="R70" s="29">
        <v>2784</v>
      </c>
      <c r="S70" s="66">
        <f t="shared" si="2"/>
        <v>4.2587691789937432E-2</v>
      </c>
      <c r="T70" s="87">
        <f t="shared" si="3"/>
        <v>7</v>
      </c>
      <c r="U70" s="29">
        <v>2848</v>
      </c>
      <c r="V70" s="66">
        <f t="shared" si="4"/>
        <v>5.2351978823918677E-2</v>
      </c>
      <c r="W70" s="87">
        <f t="shared" si="5"/>
        <v>7</v>
      </c>
      <c r="X70" s="29">
        <v>2468</v>
      </c>
      <c r="Y70" s="66">
        <f t="shared" si="6"/>
        <v>6.1081549313203809E-2</v>
      </c>
      <c r="Z70" s="87">
        <f t="shared" si="7"/>
        <v>7</v>
      </c>
      <c r="AA70" s="29">
        <v>1893</v>
      </c>
      <c r="AB70" s="66">
        <f t="shared" si="8"/>
        <v>8.1084554099203288E-2</v>
      </c>
      <c r="AC70" s="87">
        <f t="shared" si="9"/>
        <v>4</v>
      </c>
      <c r="AD70" s="29">
        <v>890</v>
      </c>
      <c r="AE70" s="66">
        <f t="shared" si="10"/>
        <v>0.10721599807252138</v>
      </c>
      <c r="AF70" s="87">
        <f t="shared" si="11"/>
        <v>3</v>
      </c>
      <c r="AG70" s="29">
        <v>678</v>
      </c>
      <c r="AH70" s="66">
        <f t="shared" si="12"/>
        <v>0.17438271604938271</v>
      </c>
      <c r="AI70" s="87">
        <f t="shared" si="13"/>
        <v>3</v>
      </c>
      <c r="AJ70" s="29">
        <v>84</v>
      </c>
      <c r="AK70" s="66">
        <f t="shared" si="14"/>
        <v>0.25301204819277107</v>
      </c>
      <c r="AL70" s="87">
        <f t="shared" si="15"/>
        <v>2</v>
      </c>
      <c r="AM70" s="30">
        <v>14457</v>
      </c>
      <c r="AN70" s="79">
        <f t="shared" si="16"/>
        <v>5.639159333458154E-2</v>
      </c>
      <c r="AO70" s="32">
        <f t="shared" si="17"/>
        <v>7</v>
      </c>
      <c r="AP70" s="33"/>
      <c r="AQ70" s="33"/>
      <c r="AR70" s="33"/>
      <c r="AS70" s="33"/>
      <c r="AT70" s="33"/>
      <c r="AU70" s="33"/>
      <c r="AV70" s="33"/>
      <c r="AW70" s="34"/>
      <c r="AX70" s="34"/>
      <c r="AY70" s="34"/>
      <c r="AZ70" s="34"/>
      <c r="BA70" s="34"/>
      <c r="BB70" s="34"/>
      <c r="BC70" s="34"/>
    </row>
    <row r="71" spans="1:55" x14ac:dyDescent="0.2">
      <c r="A71" s="25" t="s">
        <v>147</v>
      </c>
      <c r="B71" s="26" t="s">
        <v>18</v>
      </c>
      <c r="C71" s="27" t="s">
        <v>55</v>
      </c>
      <c r="D71" s="28" t="s">
        <v>148</v>
      </c>
      <c r="E71" s="28" t="str">
        <f>VLOOKUP(D71,Sheet2!A$1:B$353,2,FALSE)</f>
        <v>Rural 80</v>
      </c>
      <c r="F71" s="29">
        <v>3409</v>
      </c>
      <c r="G71" s="29">
        <v>4873</v>
      </c>
      <c r="H71" s="29">
        <v>10174</v>
      </c>
      <c r="I71" s="29">
        <v>6643</v>
      </c>
      <c r="J71" s="29">
        <v>5711</v>
      </c>
      <c r="K71" s="29">
        <v>4255</v>
      </c>
      <c r="L71" s="29">
        <v>4199</v>
      </c>
      <c r="M71" s="29">
        <v>668</v>
      </c>
      <c r="N71" s="30">
        <v>39932</v>
      </c>
      <c r="O71" s="31">
        <v>64</v>
      </c>
      <c r="P71" s="66">
        <f t="shared" ref="P71:P134" si="18">O71/F71</f>
        <v>1.8773833968905838E-2</v>
      </c>
      <c r="Q71" s="87">
        <f t="shared" ref="Q71:Q134" si="19">1+SUMPRODUCT((E$6:E$331=E71)*(P$6:P$331&gt;P71))</f>
        <v>28</v>
      </c>
      <c r="R71" s="29">
        <v>62</v>
      </c>
      <c r="S71" s="66">
        <f t="shared" ref="S71:S134" si="20">R71/G71</f>
        <v>1.2723168479376155E-2</v>
      </c>
      <c r="T71" s="87">
        <f t="shared" ref="T71:T134" si="21">1+SUMPRODUCT((E$6:E$331=E71)*(S$6:S$331&gt;S71))</f>
        <v>25</v>
      </c>
      <c r="U71" s="29">
        <v>276</v>
      </c>
      <c r="V71" s="66">
        <f t="shared" ref="V71:V134" si="22">U71/H71</f>
        <v>2.7127973265185769E-2</v>
      </c>
      <c r="W71" s="87">
        <f t="shared" ref="W71:W134" si="23">1+SUMPRODUCT((E$6:E$331=E71)*(V$6:V$331&gt;V71))</f>
        <v>19</v>
      </c>
      <c r="X71" s="29">
        <v>321</v>
      </c>
      <c r="Y71" s="66">
        <f t="shared" ref="Y71:Y134" si="24">X71/I71</f>
        <v>4.8321541472226406E-2</v>
      </c>
      <c r="Z71" s="87">
        <f t="shared" ref="Z71:Z134" si="25">1+SUMPRODUCT((E$6:E$331=E71)*(Y$6:Y$331&gt;Y71))</f>
        <v>13</v>
      </c>
      <c r="AA71" s="29">
        <v>320</v>
      </c>
      <c r="AB71" s="66">
        <f t="shared" ref="AB71:AB134" si="26">AA71/J71</f>
        <v>5.6032218525652253E-2</v>
      </c>
      <c r="AC71" s="87">
        <f t="shared" ref="AC71:AC134" si="27">1+SUMPRODUCT((E$6:E$331=E71)*(AB$6:AB$331&gt;AB71))</f>
        <v>8</v>
      </c>
      <c r="AD71" s="29">
        <v>190</v>
      </c>
      <c r="AE71" s="66">
        <f t="shared" ref="AE71:AE134" si="28">AD71/K71</f>
        <v>4.465334900117509E-2</v>
      </c>
      <c r="AF71" s="87">
        <f t="shared" ref="AF71:AF134" si="29">1+SUMPRODUCT((E$6:E$331=E71)*(AE$6:AE$331&gt;AE71))</f>
        <v>14</v>
      </c>
      <c r="AG71" s="29">
        <v>274</v>
      </c>
      <c r="AH71" s="66">
        <f t="shared" ref="AH71:AH134" si="30">AG71/L71</f>
        <v>6.5253631817099311E-2</v>
      </c>
      <c r="AI71" s="87">
        <f t="shared" ref="AI71:AI134" si="31">1+SUMPRODUCT((E$6:E$331=E71)*(AH$6:AH$331&gt;AH71))</f>
        <v>15</v>
      </c>
      <c r="AJ71" s="29">
        <v>71</v>
      </c>
      <c r="AK71" s="66">
        <f t="shared" ref="AK71:AK134" si="32">AJ71/M71</f>
        <v>0.1062874251497006</v>
      </c>
      <c r="AL71" s="87">
        <f t="shared" ref="AL71:AL134" si="33">1+SUMPRODUCT((E$6:E$331=E71)*(AK$6:AK$331&gt;AK71))</f>
        <v>13</v>
      </c>
      <c r="AM71" s="30">
        <v>1578</v>
      </c>
      <c r="AN71" s="79">
        <f t="shared" ref="AN71:AN134" si="34">AM71/N71</f>
        <v>3.9517179204647902E-2</v>
      </c>
      <c r="AO71" s="32">
        <f t="shared" ref="AO71:AO134" si="35">1+SUMPRODUCT((E$6:E$331=E71)*(AN$6:AN$331&gt;AN71))</f>
        <v>14</v>
      </c>
      <c r="AP71" s="33"/>
      <c r="AQ71" s="33"/>
      <c r="AR71" s="33"/>
      <c r="AS71" s="33"/>
      <c r="AT71" s="33"/>
      <c r="AU71" s="33"/>
      <c r="AV71" s="33"/>
      <c r="AW71" s="34"/>
      <c r="AX71" s="34"/>
      <c r="AY71" s="34"/>
      <c r="AZ71" s="34"/>
      <c r="BA71" s="34"/>
      <c r="BB71" s="34"/>
      <c r="BC71" s="34"/>
    </row>
    <row r="72" spans="1:55" x14ac:dyDescent="0.2">
      <c r="A72" s="25" t="s">
        <v>149</v>
      </c>
      <c r="B72" s="26" t="s">
        <v>43</v>
      </c>
      <c r="C72" s="27" t="s">
        <v>60</v>
      </c>
      <c r="D72" s="28" t="s">
        <v>150</v>
      </c>
      <c r="E72" s="28" t="str">
        <f>VLOOKUP(D72,Sheet2!A$1:B$353,2,FALSE)</f>
        <v>Large Urban</v>
      </c>
      <c r="F72" s="29">
        <v>55884</v>
      </c>
      <c r="G72" s="29">
        <v>40268</v>
      </c>
      <c r="H72" s="29">
        <v>22284</v>
      </c>
      <c r="I72" s="29">
        <v>8735</v>
      </c>
      <c r="J72" s="29">
        <v>4295</v>
      </c>
      <c r="K72" s="29">
        <v>2228</v>
      </c>
      <c r="L72" s="29">
        <v>1372</v>
      </c>
      <c r="M72" s="29">
        <v>166</v>
      </c>
      <c r="N72" s="30">
        <v>135232</v>
      </c>
      <c r="O72" s="31">
        <v>405</v>
      </c>
      <c r="P72" s="66">
        <f t="shared" si="18"/>
        <v>7.2471548207000214E-3</v>
      </c>
      <c r="Q72" s="87">
        <f t="shared" si="19"/>
        <v>16</v>
      </c>
      <c r="R72" s="29">
        <v>266</v>
      </c>
      <c r="S72" s="66">
        <f t="shared" si="20"/>
        <v>6.6057415317373599E-3</v>
      </c>
      <c r="T72" s="87">
        <f t="shared" si="21"/>
        <v>18</v>
      </c>
      <c r="U72" s="29">
        <v>121</v>
      </c>
      <c r="V72" s="66">
        <f t="shared" si="22"/>
        <v>5.4299048644767542E-3</v>
      </c>
      <c r="W72" s="87">
        <f t="shared" si="23"/>
        <v>19</v>
      </c>
      <c r="X72" s="29">
        <v>50</v>
      </c>
      <c r="Y72" s="66">
        <f t="shared" si="24"/>
        <v>5.7240984544934172E-3</v>
      </c>
      <c r="Z72" s="87">
        <f t="shared" si="25"/>
        <v>17</v>
      </c>
      <c r="AA72" s="29">
        <v>14</v>
      </c>
      <c r="AB72" s="66">
        <f t="shared" si="26"/>
        <v>3.2596041909196739E-3</v>
      </c>
      <c r="AC72" s="87">
        <f t="shared" si="27"/>
        <v>28</v>
      </c>
      <c r="AD72" s="29">
        <v>8</v>
      </c>
      <c r="AE72" s="66">
        <f t="shared" si="28"/>
        <v>3.5906642728904849E-3</v>
      </c>
      <c r="AF72" s="87">
        <f t="shared" si="29"/>
        <v>29</v>
      </c>
      <c r="AG72" s="29">
        <v>3</v>
      </c>
      <c r="AH72" s="66">
        <f t="shared" si="30"/>
        <v>2.1865889212827989E-3</v>
      </c>
      <c r="AI72" s="87">
        <f t="shared" si="31"/>
        <v>34</v>
      </c>
      <c r="AJ72" s="29">
        <v>0</v>
      </c>
      <c r="AK72" s="66">
        <f t="shared" si="32"/>
        <v>0</v>
      </c>
      <c r="AL72" s="87">
        <f t="shared" si="33"/>
        <v>27</v>
      </c>
      <c r="AM72" s="30">
        <v>867</v>
      </c>
      <c r="AN72" s="79">
        <f t="shared" si="34"/>
        <v>6.4112044486512067E-3</v>
      </c>
      <c r="AO72" s="32">
        <f t="shared" si="35"/>
        <v>19</v>
      </c>
      <c r="AP72" s="33"/>
      <c r="AQ72" s="33"/>
      <c r="AR72" s="33"/>
      <c r="AS72" s="33"/>
      <c r="AT72" s="33"/>
      <c r="AU72" s="33"/>
      <c r="AV72" s="33"/>
      <c r="AW72" s="34"/>
      <c r="AX72" s="34"/>
      <c r="AY72" s="34"/>
      <c r="AZ72" s="34"/>
      <c r="BA72" s="34"/>
      <c r="BB72" s="34"/>
      <c r="BC72" s="34"/>
    </row>
    <row r="73" spans="1:55" x14ac:dyDescent="0.2">
      <c r="A73" s="25" t="s">
        <v>151</v>
      </c>
      <c r="B73" s="26" t="s">
        <v>18</v>
      </c>
      <c r="C73" s="27" t="s">
        <v>44</v>
      </c>
      <c r="D73" s="28" t="s">
        <v>152</v>
      </c>
      <c r="E73" s="28" t="str">
        <f>VLOOKUP(D73,Sheet2!A$1:B$353,2,FALSE)</f>
        <v>Rural 80</v>
      </c>
      <c r="F73" s="29">
        <v>4208</v>
      </c>
      <c r="G73" s="29">
        <v>5948</v>
      </c>
      <c r="H73" s="29">
        <v>5800</v>
      </c>
      <c r="I73" s="29">
        <v>4058</v>
      </c>
      <c r="J73" s="29">
        <v>3115</v>
      </c>
      <c r="K73" s="29">
        <v>1958</v>
      </c>
      <c r="L73" s="29">
        <v>1280</v>
      </c>
      <c r="M73" s="29">
        <v>110</v>
      </c>
      <c r="N73" s="30">
        <v>26477</v>
      </c>
      <c r="O73" s="31">
        <v>66</v>
      </c>
      <c r="P73" s="66">
        <f t="shared" si="18"/>
        <v>1.5684410646387831E-2</v>
      </c>
      <c r="Q73" s="87">
        <f t="shared" si="19"/>
        <v>30</v>
      </c>
      <c r="R73" s="29">
        <v>151</v>
      </c>
      <c r="S73" s="66">
        <f t="shared" si="20"/>
        <v>2.5386684599865501E-2</v>
      </c>
      <c r="T73" s="87">
        <f t="shared" si="21"/>
        <v>18</v>
      </c>
      <c r="U73" s="29">
        <v>187</v>
      </c>
      <c r="V73" s="66">
        <f t="shared" si="22"/>
        <v>3.2241379310344827E-2</v>
      </c>
      <c r="W73" s="87">
        <f t="shared" si="23"/>
        <v>16</v>
      </c>
      <c r="X73" s="29">
        <v>131</v>
      </c>
      <c r="Y73" s="66">
        <f t="shared" si="24"/>
        <v>3.2281912272055201E-2</v>
      </c>
      <c r="Z73" s="87">
        <f t="shared" si="25"/>
        <v>17</v>
      </c>
      <c r="AA73" s="29">
        <v>102</v>
      </c>
      <c r="AB73" s="66">
        <f t="shared" si="26"/>
        <v>3.2744783306581059E-2</v>
      </c>
      <c r="AC73" s="87">
        <f t="shared" si="27"/>
        <v>16</v>
      </c>
      <c r="AD73" s="29">
        <v>45</v>
      </c>
      <c r="AE73" s="66">
        <f t="shared" si="28"/>
        <v>2.2982635342185902E-2</v>
      </c>
      <c r="AF73" s="87">
        <f t="shared" si="29"/>
        <v>21</v>
      </c>
      <c r="AG73" s="29">
        <v>25</v>
      </c>
      <c r="AH73" s="66">
        <f t="shared" si="30"/>
        <v>1.953125E-2</v>
      </c>
      <c r="AI73" s="87">
        <f t="shared" si="31"/>
        <v>28</v>
      </c>
      <c r="AJ73" s="29">
        <v>4</v>
      </c>
      <c r="AK73" s="66">
        <f t="shared" si="32"/>
        <v>3.6363636363636362E-2</v>
      </c>
      <c r="AL73" s="87">
        <f t="shared" si="33"/>
        <v>38</v>
      </c>
      <c r="AM73" s="30">
        <v>711</v>
      </c>
      <c r="AN73" s="79">
        <f t="shared" si="34"/>
        <v>2.6853495486648789E-2</v>
      </c>
      <c r="AO73" s="32">
        <f t="shared" si="35"/>
        <v>19</v>
      </c>
      <c r="AP73" s="33"/>
      <c r="AQ73" s="33"/>
      <c r="AR73" s="33"/>
      <c r="AS73" s="33"/>
      <c r="AT73" s="33"/>
      <c r="AU73" s="33"/>
      <c r="AV73" s="33"/>
      <c r="AW73" s="34"/>
      <c r="AX73" s="34"/>
      <c r="AY73" s="34"/>
      <c r="AZ73" s="34"/>
      <c r="BA73" s="34"/>
      <c r="BB73" s="34"/>
      <c r="BC73" s="34"/>
    </row>
    <row r="74" spans="1:55" x14ac:dyDescent="0.2">
      <c r="A74" s="25" t="s">
        <v>153</v>
      </c>
      <c r="B74" s="26" t="s">
        <v>18</v>
      </c>
      <c r="C74" s="27" t="s">
        <v>19</v>
      </c>
      <c r="D74" s="28" t="s">
        <v>154</v>
      </c>
      <c r="E74" s="28" t="str">
        <f>VLOOKUP(D74,Sheet2!A$1:B$353,2,FALSE)</f>
        <v>Other Urban</v>
      </c>
      <c r="F74" s="29">
        <v>830</v>
      </c>
      <c r="G74" s="29">
        <v>6543</v>
      </c>
      <c r="H74" s="29">
        <v>20901</v>
      </c>
      <c r="I74" s="29">
        <v>8359</v>
      </c>
      <c r="J74" s="29">
        <v>3691</v>
      </c>
      <c r="K74" s="29">
        <v>2174</v>
      </c>
      <c r="L74" s="29">
        <v>454</v>
      </c>
      <c r="M74" s="29">
        <v>9</v>
      </c>
      <c r="N74" s="30">
        <v>42961</v>
      </c>
      <c r="O74" s="31">
        <v>14</v>
      </c>
      <c r="P74" s="66">
        <f t="shared" si="18"/>
        <v>1.6867469879518072E-2</v>
      </c>
      <c r="Q74" s="87">
        <f t="shared" si="19"/>
        <v>12</v>
      </c>
      <c r="R74" s="29">
        <v>38</v>
      </c>
      <c r="S74" s="66">
        <f t="shared" si="20"/>
        <v>5.8077334556014062E-3</v>
      </c>
      <c r="T74" s="87">
        <f t="shared" si="21"/>
        <v>29</v>
      </c>
      <c r="U74" s="29">
        <v>188</v>
      </c>
      <c r="V74" s="66">
        <f t="shared" si="22"/>
        <v>8.9947849385196878E-3</v>
      </c>
      <c r="W74" s="87">
        <f t="shared" si="23"/>
        <v>15</v>
      </c>
      <c r="X74" s="29">
        <v>51</v>
      </c>
      <c r="Y74" s="66">
        <f t="shared" si="24"/>
        <v>6.1012082785022129E-3</v>
      </c>
      <c r="Z74" s="87">
        <f t="shared" si="25"/>
        <v>22</v>
      </c>
      <c r="AA74" s="29">
        <v>18</v>
      </c>
      <c r="AB74" s="66">
        <f t="shared" si="26"/>
        <v>4.8767271742075321E-3</v>
      </c>
      <c r="AC74" s="87">
        <f t="shared" si="27"/>
        <v>25</v>
      </c>
      <c r="AD74" s="29">
        <v>10</v>
      </c>
      <c r="AE74" s="66">
        <f t="shared" si="28"/>
        <v>4.5998160073597054E-3</v>
      </c>
      <c r="AF74" s="87">
        <f t="shared" si="29"/>
        <v>32</v>
      </c>
      <c r="AG74" s="29">
        <v>1</v>
      </c>
      <c r="AH74" s="66">
        <f t="shared" si="30"/>
        <v>2.2026431718061676E-3</v>
      </c>
      <c r="AI74" s="87">
        <f t="shared" si="31"/>
        <v>50</v>
      </c>
      <c r="AJ74" s="29">
        <v>0</v>
      </c>
      <c r="AK74" s="66">
        <f t="shared" si="32"/>
        <v>0</v>
      </c>
      <c r="AL74" s="87">
        <f t="shared" si="33"/>
        <v>28</v>
      </c>
      <c r="AM74" s="30">
        <v>320</v>
      </c>
      <c r="AN74" s="79">
        <f t="shared" si="34"/>
        <v>7.448616186774051E-3</v>
      </c>
      <c r="AO74" s="32">
        <f t="shared" si="35"/>
        <v>19</v>
      </c>
      <c r="AP74" s="33"/>
      <c r="AQ74" s="33"/>
      <c r="AR74" s="33"/>
      <c r="AS74" s="33"/>
      <c r="AT74" s="33"/>
      <c r="AU74" s="33"/>
      <c r="AV74" s="33"/>
      <c r="AW74" s="34"/>
      <c r="AX74" s="34"/>
      <c r="AY74" s="34"/>
      <c r="AZ74" s="34"/>
      <c r="BA74" s="34"/>
      <c r="BB74" s="34"/>
      <c r="BC74" s="34"/>
    </row>
    <row r="75" spans="1:55" x14ac:dyDescent="0.2">
      <c r="A75" s="25" t="s">
        <v>155</v>
      </c>
      <c r="B75" s="26" t="s">
        <v>38</v>
      </c>
      <c r="C75" s="27" t="s">
        <v>39</v>
      </c>
      <c r="D75" s="28" t="s">
        <v>156</v>
      </c>
      <c r="E75" s="28" t="str">
        <f>VLOOKUP(D75,Sheet2!A$1:B$353,2,FALSE)</f>
        <v>Major Urban</v>
      </c>
      <c r="F75" s="29">
        <v>2452</v>
      </c>
      <c r="G75" s="29">
        <v>21113</v>
      </c>
      <c r="H75" s="29">
        <v>45757</v>
      </c>
      <c r="I75" s="29">
        <v>37407</v>
      </c>
      <c r="J75" s="29">
        <v>21520</v>
      </c>
      <c r="K75" s="29">
        <v>11410</v>
      </c>
      <c r="L75" s="29">
        <v>7360</v>
      </c>
      <c r="M75" s="29">
        <v>634</v>
      </c>
      <c r="N75" s="30">
        <v>147653</v>
      </c>
      <c r="O75" s="31">
        <v>0</v>
      </c>
      <c r="P75" s="66">
        <f t="shared" si="18"/>
        <v>0</v>
      </c>
      <c r="Q75" s="87">
        <f t="shared" si="19"/>
        <v>67</v>
      </c>
      <c r="R75" s="29">
        <v>2</v>
      </c>
      <c r="S75" s="66">
        <f t="shared" si="20"/>
        <v>9.4728366409321265E-5</v>
      </c>
      <c r="T75" s="87">
        <f t="shared" si="21"/>
        <v>71</v>
      </c>
      <c r="U75" s="29">
        <v>2</v>
      </c>
      <c r="V75" s="66">
        <f t="shared" si="22"/>
        <v>4.3709159254321743E-5</v>
      </c>
      <c r="W75" s="87">
        <f t="shared" si="23"/>
        <v>71</v>
      </c>
      <c r="X75" s="29">
        <v>0</v>
      </c>
      <c r="Y75" s="66">
        <f t="shared" si="24"/>
        <v>0</v>
      </c>
      <c r="Z75" s="87">
        <f t="shared" si="25"/>
        <v>71</v>
      </c>
      <c r="AA75" s="29">
        <v>1</v>
      </c>
      <c r="AB75" s="66">
        <f t="shared" si="26"/>
        <v>4.6468401486988847E-5</v>
      </c>
      <c r="AC75" s="87">
        <f t="shared" si="27"/>
        <v>70</v>
      </c>
      <c r="AD75" s="29">
        <v>0</v>
      </c>
      <c r="AE75" s="66">
        <f t="shared" si="28"/>
        <v>0</v>
      </c>
      <c r="AF75" s="87">
        <f t="shared" si="29"/>
        <v>67</v>
      </c>
      <c r="AG75" s="29">
        <v>1</v>
      </c>
      <c r="AH75" s="66">
        <f t="shared" si="30"/>
        <v>1.3586956521739131E-4</v>
      </c>
      <c r="AI75" s="87">
        <f t="shared" si="31"/>
        <v>66</v>
      </c>
      <c r="AJ75" s="29">
        <v>0</v>
      </c>
      <c r="AK75" s="66">
        <f t="shared" si="32"/>
        <v>0</v>
      </c>
      <c r="AL75" s="87">
        <f t="shared" si="33"/>
        <v>53</v>
      </c>
      <c r="AM75" s="30">
        <v>6</v>
      </c>
      <c r="AN75" s="79">
        <f t="shared" si="34"/>
        <v>4.0635815052860422E-5</v>
      </c>
      <c r="AO75" s="32">
        <f t="shared" si="35"/>
        <v>71</v>
      </c>
      <c r="AP75" s="33"/>
      <c r="AQ75" s="33"/>
      <c r="AR75" s="33"/>
      <c r="AS75" s="33"/>
      <c r="AT75" s="33"/>
      <c r="AU75" s="33"/>
      <c r="AV75" s="33"/>
      <c r="AW75" s="34"/>
      <c r="AX75" s="34"/>
      <c r="AY75" s="34"/>
      <c r="AZ75" s="34"/>
      <c r="BA75" s="34"/>
      <c r="BB75" s="34"/>
      <c r="BC75" s="34"/>
    </row>
    <row r="76" spans="1:55" x14ac:dyDescent="0.2">
      <c r="A76" s="25" t="s">
        <v>157</v>
      </c>
      <c r="B76" s="26" t="s">
        <v>18</v>
      </c>
      <c r="C76" s="27" t="s">
        <v>10</v>
      </c>
      <c r="D76" s="28" t="s">
        <v>158</v>
      </c>
      <c r="E76" s="28" t="str">
        <f>VLOOKUP(D76,Sheet2!A$1:B$353,2,FALSE)</f>
        <v>Significant Rural</v>
      </c>
      <c r="F76" s="29">
        <v>1160</v>
      </c>
      <c r="G76" s="29">
        <v>7829</v>
      </c>
      <c r="H76" s="29">
        <v>18653</v>
      </c>
      <c r="I76" s="29">
        <v>14659</v>
      </c>
      <c r="J76" s="29">
        <v>8285</v>
      </c>
      <c r="K76" s="29">
        <v>5326</v>
      </c>
      <c r="L76" s="29">
        <v>4651</v>
      </c>
      <c r="M76" s="29">
        <v>702</v>
      </c>
      <c r="N76" s="30">
        <v>61265</v>
      </c>
      <c r="O76" s="31">
        <v>6</v>
      </c>
      <c r="P76" s="66">
        <f t="shared" si="18"/>
        <v>5.1724137931034482E-3</v>
      </c>
      <c r="Q76" s="87">
        <f t="shared" si="19"/>
        <v>37</v>
      </c>
      <c r="R76" s="29">
        <v>18</v>
      </c>
      <c r="S76" s="66">
        <f t="shared" si="20"/>
        <v>2.2991442074338994E-3</v>
      </c>
      <c r="T76" s="87">
        <f t="shared" si="21"/>
        <v>51</v>
      </c>
      <c r="U76" s="29">
        <v>27</v>
      </c>
      <c r="V76" s="66">
        <f t="shared" si="22"/>
        <v>1.4474883396772638E-3</v>
      </c>
      <c r="W76" s="87">
        <f t="shared" si="23"/>
        <v>52</v>
      </c>
      <c r="X76" s="29">
        <v>42</v>
      </c>
      <c r="Y76" s="66">
        <f t="shared" si="24"/>
        <v>2.8651340473429291E-3</v>
      </c>
      <c r="Z76" s="87">
        <f t="shared" si="25"/>
        <v>44</v>
      </c>
      <c r="AA76" s="29">
        <v>20</v>
      </c>
      <c r="AB76" s="66">
        <f t="shared" si="26"/>
        <v>2.4140012070006035E-3</v>
      </c>
      <c r="AC76" s="87">
        <f t="shared" si="27"/>
        <v>49</v>
      </c>
      <c r="AD76" s="29">
        <v>16</v>
      </c>
      <c r="AE76" s="66">
        <f t="shared" si="28"/>
        <v>3.0041306796845663E-3</v>
      </c>
      <c r="AF76" s="87">
        <f t="shared" si="29"/>
        <v>48</v>
      </c>
      <c r="AG76" s="29">
        <v>9</v>
      </c>
      <c r="AH76" s="66">
        <f t="shared" si="30"/>
        <v>1.9350677273704579E-3</v>
      </c>
      <c r="AI76" s="87">
        <f t="shared" si="31"/>
        <v>51</v>
      </c>
      <c r="AJ76" s="29">
        <v>7</v>
      </c>
      <c r="AK76" s="66">
        <f t="shared" si="32"/>
        <v>9.9715099715099714E-3</v>
      </c>
      <c r="AL76" s="87">
        <f t="shared" si="33"/>
        <v>32</v>
      </c>
      <c r="AM76" s="30">
        <v>145</v>
      </c>
      <c r="AN76" s="79">
        <f t="shared" si="34"/>
        <v>2.3667673222884191E-3</v>
      </c>
      <c r="AO76" s="32">
        <f t="shared" si="35"/>
        <v>49</v>
      </c>
      <c r="AP76" s="33"/>
      <c r="AQ76" s="33"/>
      <c r="AR76" s="33"/>
      <c r="AS76" s="33"/>
      <c r="AT76" s="33"/>
      <c r="AU76" s="33"/>
      <c r="AV76" s="33"/>
      <c r="AW76" s="34"/>
      <c r="AX76" s="34"/>
      <c r="AY76" s="34"/>
      <c r="AZ76" s="34"/>
      <c r="BA76" s="34"/>
      <c r="BB76" s="34"/>
      <c r="BC76" s="34"/>
    </row>
    <row r="77" spans="1:55" x14ac:dyDescent="0.2">
      <c r="A77" s="25" t="s">
        <v>159</v>
      </c>
      <c r="B77" s="26" t="s">
        <v>54</v>
      </c>
      <c r="C77" s="27" t="s">
        <v>160</v>
      </c>
      <c r="D77" s="28" t="s">
        <v>642</v>
      </c>
      <c r="E77" s="28" t="str">
        <f>VLOOKUP(D77,Sheet2!A$1:B$353,2,FALSE)</f>
        <v>Other Urban</v>
      </c>
      <c r="F77" s="29">
        <v>22569</v>
      </c>
      <c r="G77" s="29">
        <v>9771</v>
      </c>
      <c r="H77" s="29">
        <v>6902</v>
      </c>
      <c r="I77" s="29">
        <v>4972</v>
      </c>
      <c r="J77" s="29">
        <v>2819</v>
      </c>
      <c r="K77" s="29">
        <v>1131</v>
      </c>
      <c r="L77" s="29">
        <v>505</v>
      </c>
      <c r="M77" s="29">
        <v>51</v>
      </c>
      <c r="N77" s="30">
        <v>48720</v>
      </c>
      <c r="O77" s="31">
        <v>56</v>
      </c>
      <c r="P77" s="66">
        <f t="shared" si="18"/>
        <v>2.4812796313527404E-3</v>
      </c>
      <c r="Q77" s="87">
        <f t="shared" si="19"/>
        <v>44</v>
      </c>
      <c r="R77" s="29">
        <v>36</v>
      </c>
      <c r="S77" s="66">
        <f t="shared" si="20"/>
        <v>3.68437212158428E-3</v>
      </c>
      <c r="T77" s="87">
        <f t="shared" si="21"/>
        <v>38</v>
      </c>
      <c r="U77" s="29">
        <v>69</v>
      </c>
      <c r="V77" s="66">
        <f t="shared" si="22"/>
        <v>9.9971022891915395E-3</v>
      </c>
      <c r="W77" s="87">
        <f t="shared" si="23"/>
        <v>14</v>
      </c>
      <c r="X77" s="29">
        <v>20</v>
      </c>
      <c r="Y77" s="66">
        <f t="shared" si="24"/>
        <v>4.0225261464199519E-3</v>
      </c>
      <c r="Z77" s="87">
        <f t="shared" si="25"/>
        <v>31</v>
      </c>
      <c r="AA77" s="29">
        <v>14</v>
      </c>
      <c r="AB77" s="66">
        <f t="shared" si="26"/>
        <v>4.9663001064207167E-3</v>
      </c>
      <c r="AC77" s="87">
        <f t="shared" si="27"/>
        <v>24</v>
      </c>
      <c r="AD77" s="29">
        <v>5</v>
      </c>
      <c r="AE77" s="66">
        <f t="shared" si="28"/>
        <v>4.4208664898320073E-3</v>
      </c>
      <c r="AF77" s="87">
        <f t="shared" si="29"/>
        <v>33</v>
      </c>
      <c r="AG77" s="29">
        <v>3</v>
      </c>
      <c r="AH77" s="66">
        <f t="shared" si="30"/>
        <v>5.9405940594059407E-3</v>
      </c>
      <c r="AI77" s="87">
        <f t="shared" si="31"/>
        <v>31</v>
      </c>
      <c r="AJ77" s="29">
        <v>1</v>
      </c>
      <c r="AK77" s="66">
        <f t="shared" si="32"/>
        <v>1.9607843137254902E-2</v>
      </c>
      <c r="AL77" s="87">
        <f t="shared" si="33"/>
        <v>17</v>
      </c>
      <c r="AM77" s="30">
        <v>204</v>
      </c>
      <c r="AN77" s="79">
        <f t="shared" si="34"/>
        <v>4.1871921182266006E-3</v>
      </c>
      <c r="AO77" s="32">
        <f t="shared" si="35"/>
        <v>33</v>
      </c>
      <c r="AP77" s="33"/>
      <c r="AQ77" s="33"/>
      <c r="AR77" s="33"/>
      <c r="AS77" s="33"/>
      <c r="AT77" s="33"/>
      <c r="AU77" s="33"/>
      <c r="AV77" s="33"/>
      <c r="AW77" s="34"/>
      <c r="AX77" s="34"/>
      <c r="AY77" s="34"/>
      <c r="AZ77" s="34"/>
      <c r="BA77" s="34"/>
      <c r="BB77" s="34"/>
      <c r="BC77" s="34"/>
    </row>
    <row r="78" spans="1:55" x14ac:dyDescent="0.2">
      <c r="A78" s="25" t="s">
        <v>161</v>
      </c>
      <c r="B78" s="26" t="s">
        <v>18</v>
      </c>
      <c r="C78" s="27" t="s">
        <v>19</v>
      </c>
      <c r="D78" s="28" t="s">
        <v>162</v>
      </c>
      <c r="E78" s="28" t="str">
        <f>VLOOKUP(D78,Sheet2!A$1:B$353,2,FALSE)</f>
        <v>Major Urban</v>
      </c>
      <c r="F78" s="29">
        <v>1625</v>
      </c>
      <c r="G78" s="29">
        <v>6688</v>
      </c>
      <c r="H78" s="29">
        <v>14249</v>
      </c>
      <c r="I78" s="29">
        <v>10159</v>
      </c>
      <c r="J78" s="29">
        <v>5089</v>
      </c>
      <c r="K78" s="29">
        <v>2382</v>
      </c>
      <c r="L78" s="29">
        <v>900</v>
      </c>
      <c r="M78" s="29">
        <v>58</v>
      </c>
      <c r="N78" s="30">
        <v>41150</v>
      </c>
      <c r="O78" s="31">
        <v>13</v>
      </c>
      <c r="P78" s="66">
        <f t="shared" si="18"/>
        <v>8.0000000000000002E-3</v>
      </c>
      <c r="Q78" s="87">
        <f t="shared" si="19"/>
        <v>30</v>
      </c>
      <c r="R78" s="29">
        <v>12</v>
      </c>
      <c r="S78" s="66">
        <f t="shared" si="20"/>
        <v>1.7942583732057417E-3</v>
      </c>
      <c r="T78" s="87">
        <f t="shared" si="21"/>
        <v>62</v>
      </c>
      <c r="U78" s="29">
        <v>25</v>
      </c>
      <c r="V78" s="66">
        <f t="shared" si="22"/>
        <v>1.7545090883570777E-3</v>
      </c>
      <c r="W78" s="87">
        <f t="shared" si="23"/>
        <v>61</v>
      </c>
      <c r="X78" s="29">
        <v>17</v>
      </c>
      <c r="Y78" s="66">
        <f t="shared" si="24"/>
        <v>1.6733930504970961E-3</v>
      </c>
      <c r="Z78" s="87">
        <f t="shared" si="25"/>
        <v>60</v>
      </c>
      <c r="AA78" s="29">
        <v>12</v>
      </c>
      <c r="AB78" s="66">
        <f t="shared" si="26"/>
        <v>2.358027117311849E-3</v>
      </c>
      <c r="AC78" s="87">
        <f t="shared" si="27"/>
        <v>57</v>
      </c>
      <c r="AD78" s="29">
        <v>4</v>
      </c>
      <c r="AE78" s="66">
        <f t="shared" si="28"/>
        <v>1.6792611251049538E-3</v>
      </c>
      <c r="AF78" s="87">
        <f t="shared" si="29"/>
        <v>62</v>
      </c>
      <c r="AG78" s="29">
        <v>4</v>
      </c>
      <c r="AH78" s="66">
        <f t="shared" si="30"/>
        <v>4.4444444444444444E-3</v>
      </c>
      <c r="AI78" s="87">
        <f t="shared" si="31"/>
        <v>44</v>
      </c>
      <c r="AJ78" s="29">
        <v>0</v>
      </c>
      <c r="AK78" s="66">
        <f t="shared" si="32"/>
        <v>0</v>
      </c>
      <c r="AL78" s="87">
        <f t="shared" si="33"/>
        <v>53</v>
      </c>
      <c r="AM78" s="30">
        <v>87</v>
      </c>
      <c r="AN78" s="79">
        <f t="shared" si="34"/>
        <v>2.1142162818955043E-3</v>
      </c>
      <c r="AO78" s="32">
        <f t="shared" si="35"/>
        <v>60</v>
      </c>
      <c r="AP78" s="33"/>
      <c r="AQ78" s="33"/>
      <c r="AR78" s="33"/>
      <c r="AS78" s="33"/>
      <c r="AT78" s="33"/>
      <c r="AU78" s="33"/>
      <c r="AV78" s="33"/>
      <c r="AW78" s="34"/>
      <c r="AX78" s="34"/>
      <c r="AY78" s="34"/>
      <c r="AZ78" s="34"/>
      <c r="BA78" s="34"/>
      <c r="BB78" s="34"/>
      <c r="BC78" s="34"/>
    </row>
    <row r="79" spans="1:55" x14ac:dyDescent="0.2">
      <c r="A79" s="25" t="s">
        <v>163</v>
      </c>
      <c r="B79" s="26" t="s">
        <v>18</v>
      </c>
      <c r="C79" s="27" t="s">
        <v>25</v>
      </c>
      <c r="D79" s="28" t="s">
        <v>164</v>
      </c>
      <c r="E79" s="28" t="str">
        <f>VLOOKUP(D79,Sheet2!A$1:B$353,2,FALSE)</f>
        <v>Rural 80</v>
      </c>
      <c r="F79" s="29">
        <v>3653</v>
      </c>
      <c r="G79" s="29">
        <v>8235</v>
      </c>
      <c r="H79" s="29">
        <v>7249</v>
      </c>
      <c r="I79" s="29">
        <v>5064</v>
      </c>
      <c r="J79" s="29">
        <v>4021</v>
      </c>
      <c r="K79" s="29">
        <v>2527</v>
      </c>
      <c r="L79" s="29">
        <v>2137</v>
      </c>
      <c r="M79" s="29">
        <v>139</v>
      </c>
      <c r="N79" s="30">
        <v>33025</v>
      </c>
      <c r="O79" s="31">
        <v>30</v>
      </c>
      <c r="P79" s="66">
        <f t="shared" si="18"/>
        <v>8.2124281412537647E-3</v>
      </c>
      <c r="Q79" s="87">
        <f t="shared" si="19"/>
        <v>43</v>
      </c>
      <c r="R79" s="29">
        <v>27</v>
      </c>
      <c r="S79" s="66">
        <f t="shared" si="20"/>
        <v>3.2786885245901639E-3</v>
      </c>
      <c r="T79" s="87">
        <f t="shared" si="21"/>
        <v>51</v>
      </c>
      <c r="U79" s="29">
        <v>33</v>
      </c>
      <c r="V79" s="66">
        <f t="shared" si="22"/>
        <v>4.552352048558422E-3</v>
      </c>
      <c r="W79" s="87">
        <f t="shared" si="23"/>
        <v>44</v>
      </c>
      <c r="X79" s="29">
        <v>88</v>
      </c>
      <c r="Y79" s="66">
        <f t="shared" si="24"/>
        <v>1.7377567140600316E-2</v>
      </c>
      <c r="Z79" s="87">
        <f t="shared" si="25"/>
        <v>23</v>
      </c>
      <c r="AA79" s="29">
        <v>22</v>
      </c>
      <c r="AB79" s="66">
        <f t="shared" si="26"/>
        <v>5.4712758020392938E-3</v>
      </c>
      <c r="AC79" s="87">
        <f t="shared" si="27"/>
        <v>44</v>
      </c>
      <c r="AD79" s="29">
        <v>14</v>
      </c>
      <c r="AE79" s="66">
        <f t="shared" si="28"/>
        <v>5.5401662049861496E-3</v>
      </c>
      <c r="AF79" s="87">
        <f t="shared" si="29"/>
        <v>44</v>
      </c>
      <c r="AG79" s="29">
        <v>18</v>
      </c>
      <c r="AH79" s="66">
        <f t="shared" si="30"/>
        <v>8.4230229293401973E-3</v>
      </c>
      <c r="AI79" s="87">
        <f t="shared" si="31"/>
        <v>44</v>
      </c>
      <c r="AJ79" s="29">
        <v>6</v>
      </c>
      <c r="AK79" s="66">
        <f t="shared" si="32"/>
        <v>4.3165467625899283E-2</v>
      </c>
      <c r="AL79" s="87">
        <f t="shared" si="33"/>
        <v>33</v>
      </c>
      <c r="AM79" s="30">
        <v>238</v>
      </c>
      <c r="AN79" s="79">
        <f t="shared" si="34"/>
        <v>7.2066616199848599E-3</v>
      </c>
      <c r="AO79" s="32">
        <f t="shared" si="35"/>
        <v>41</v>
      </c>
      <c r="AP79" s="33"/>
      <c r="AQ79" s="33"/>
      <c r="AR79" s="33"/>
      <c r="AS79" s="33"/>
      <c r="AT79" s="33"/>
      <c r="AU79" s="33"/>
      <c r="AV79" s="33"/>
      <c r="AW79" s="34"/>
      <c r="AX79" s="34"/>
      <c r="AY79" s="34"/>
      <c r="AZ79" s="34"/>
      <c r="BA79" s="34"/>
      <c r="BB79" s="34"/>
      <c r="BC79" s="34"/>
    </row>
    <row r="80" spans="1:55" x14ac:dyDescent="0.2">
      <c r="A80" s="25" t="s">
        <v>165</v>
      </c>
      <c r="B80" s="26" t="s">
        <v>54</v>
      </c>
      <c r="C80" s="27" t="s">
        <v>25</v>
      </c>
      <c r="D80" s="28" t="s">
        <v>643</v>
      </c>
      <c r="E80" s="28" t="str">
        <f>VLOOKUP(D80,Sheet2!A$1:B$353,2,FALSE)</f>
        <v>Other Urban</v>
      </c>
      <c r="F80" s="29">
        <v>55380</v>
      </c>
      <c r="G80" s="29">
        <v>20396</v>
      </c>
      <c r="H80" s="29">
        <v>15940</v>
      </c>
      <c r="I80" s="29">
        <v>8180</v>
      </c>
      <c r="J80" s="29">
        <v>4215</v>
      </c>
      <c r="K80" s="29">
        <v>2194</v>
      </c>
      <c r="L80" s="29">
        <v>626</v>
      </c>
      <c r="M80" s="29">
        <v>45</v>
      </c>
      <c r="N80" s="30">
        <v>106976</v>
      </c>
      <c r="O80" s="31">
        <v>39</v>
      </c>
      <c r="P80" s="66">
        <f t="shared" si="18"/>
        <v>7.0422535211267609E-4</v>
      </c>
      <c r="Q80" s="87">
        <f t="shared" si="19"/>
        <v>55</v>
      </c>
      <c r="R80" s="29">
        <v>43</v>
      </c>
      <c r="S80" s="66">
        <f t="shared" si="20"/>
        <v>2.1082565208864483E-3</v>
      </c>
      <c r="T80" s="87">
        <f t="shared" si="21"/>
        <v>48</v>
      </c>
      <c r="U80" s="29">
        <v>36</v>
      </c>
      <c r="V80" s="66">
        <f t="shared" si="22"/>
        <v>2.2584692597239649E-3</v>
      </c>
      <c r="W80" s="87">
        <f t="shared" si="23"/>
        <v>43</v>
      </c>
      <c r="X80" s="29">
        <v>15</v>
      </c>
      <c r="Y80" s="66">
        <f t="shared" si="24"/>
        <v>1.8337408312958435E-3</v>
      </c>
      <c r="Z80" s="87">
        <f t="shared" si="25"/>
        <v>48</v>
      </c>
      <c r="AA80" s="29">
        <v>5</v>
      </c>
      <c r="AB80" s="66">
        <f t="shared" si="26"/>
        <v>1.1862396204033216E-3</v>
      </c>
      <c r="AC80" s="87">
        <f t="shared" si="27"/>
        <v>52</v>
      </c>
      <c r="AD80" s="29">
        <v>3</v>
      </c>
      <c r="AE80" s="66">
        <f t="shared" si="28"/>
        <v>1.3673655423883319E-3</v>
      </c>
      <c r="AF80" s="87">
        <f t="shared" si="29"/>
        <v>50</v>
      </c>
      <c r="AG80" s="29">
        <v>2</v>
      </c>
      <c r="AH80" s="66">
        <f t="shared" si="30"/>
        <v>3.1948881789137379E-3</v>
      </c>
      <c r="AI80" s="87">
        <f t="shared" si="31"/>
        <v>45</v>
      </c>
      <c r="AJ80" s="29">
        <v>0</v>
      </c>
      <c r="AK80" s="66">
        <f t="shared" si="32"/>
        <v>0</v>
      </c>
      <c r="AL80" s="87">
        <f t="shared" si="33"/>
        <v>28</v>
      </c>
      <c r="AM80" s="30">
        <v>143</v>
      </c>
      <c r="AN80" s="79">
        <f t="shared" si="34"/>
        <v>1.3367484295542925E-3</v>
      </c>
      <c r="AO80" s="32">
        <f t="shared" si="35"/>
        <v>50</v>
      </c>
      <c r="AP80" s="33"/>
      <c r="AQ80" s="33"/>
      <c r="AR80" s="33"/>
      <c r="AS80" s="33"/>
      <c r="AT80" s="33"/>
      <c r="AU80" s="33"/>
      <c r="AV80" s="33"/>
      <c r="AW80" s="34"/>
      <c r="AX80" s="34"/>
      <c r="AY80" s="34"/>
      <c r="AZ80" s="34"/>
      <c r="BA80" s="34"/>
      <c r="BB80" s="34"/>
      <c r="BC80" s="34"/>
    </row>
    <row r="81" spans="1:55" x14ac:dyDescent="0.2">
      <c r="A81" s="25" t="s">
        <v>166</v>
      </c>
      <c r="B81" s="26" t="s">
        <v>18</v>
      </c>
      <c r="C81" s="27" t="s">
        <v>25</v>
      </c>
      <c r="D81" s="28" t="s">
        <v>167</v>
      </c>
      <c r="E81" s="28" t="str">
        <f>VLOOKUP(D81,Sheet2!A$1:B$353,2,FALSE)</f>
        <v>Rural 80</v>
      </c>
      <c r="F81" s="29">
        <v>3462</v>
      </c>
      <c r="G81" s="29">
        <v>7023</v>
      </c>
      <c r="H81" s="29">
        <v>7231</v>
      </c>
      <c r="I81" s="29">
        <v>5488</v>
      </c>
      <c r="J81" s="29">
        <v>4721</v>
      </c>
      <c r="K81" s="29">
        <v>2903</v>
      </c>
      <c r="L81" s="29">
        <v>2072</v>
      </c>
      <c r="M81" s="29">
        <v>130</v>
      </c>
      <c r="N81" s="30">
        <v>33030</v>
      </c>
      <c r="O81" s="31">
        <v>103</v>
      </c>
      <c r="P81" s="66">
        <f t="shared" si="18"/>
        <v>2.9751588677065281E-2</v>
      </c>
      <c r="Q81" s="87">
        <f t="shared" si="19"/>
        <v>17</v>
      </c>
      <c r="R81" s="29">
        <v>216</v>
      </c>
      <c r="S81" s="66">
        <f t="shared" si="20"/>
        <v>3.0756087142246903E-2</v>
      </c>
      <c r="T81" s="87">
        <f t="shared" si="21"/>
        <v>14</v>
      </c>
      <c r="U81" s="29">
        <v>312</v>
      </c>
      <c r="V81" s="66">
        <f t="shared" si="22"/>
        <v>4.31475591204536E-2</v>
      </c>
      <c r="W81" s="87">
        <f t="shared" si="23"/>
        <v>12</v>
      </c>
      <c r="X81" s="29">
        <v>177</v>
      </c>
      <c r="Y81" s="66">
        <f t="shared" si="24"/>
        <v>3.2252186588921282E-2</v>
      </c>
      <c r="Z81" s="87">
        <f t="shared" si="25"/>
        <v>18</v>
      </c>
      <c r="AA81" s="29">
        <v>115</v>
      </c>
      <c r="AB81" s="66">
        <f t="shared" si="26"/>
        <v>2.4359245922474054E-2</v>
      </c>
      <c r="AC81" s="87">
        <f t="shared" si="27"/>
        <v>20</v>
      </c>
      <c r="AD81" s="29">
        <v>50</v>
      </c>
      <c r="AE81" s="66">
        <f t="shared" si="28"/>
        <v>1.722356183258698E-2</v>
      </c>
      <c r="AF81" s="87">
        <f t="shared" si="29"/>
        <v>25</v>
      </c>
      <c r="AG81" s="29">
        <v>40</v>
      </c>
      <c r="AH81" s="66">
        <f t="shared" si="30"/>
        <v>1.9305019305019305E-2</v>
      </c>
      <c r="AI81" s="87">
        <f t="shared" si="31"/>
        <v>30</v>
      </c>
      <c r="AJ81" s="29">
        <v>6</v>
      </c>
      <c r="AK81" s="66">
        <f t="shared" si="32"/>
        <v>4.6153846153846156E-2</v>
      </c>
      <c r="AL81" s="87">
        <f t="shared" si="33"/>
        <v>30</v>
      </c>
      <c r="AM81" s="30">
        <v>1019</v>
      </c>
      <c r="AN81" s="79">
        <f t="shared" si="34"/>
        <v>3.0850741749924311E-2</v>
      </c>
      <c r="AO81" s="32">
        <f t="shared" si="35"/>
        <v>17</v>
      </c>
      <c r="AP81" s="33"/>
      <c r="AQ81" s="33"/>
      <c r="AR81" s="33"/>
      <c r="AS81" s="33"/>
      <c r="AT81" s="33"/>
      <c r="AU81" s="33"/>
      <c r="AV81" s="33"/>
      <c r="AW81" s="34"/>
      <c r="AX81" s="34"/>
      <c r="AY81" s="34"/>
      <c r="AZ81" s="34"/>
      <c r="BA81" s="34"/>
      <c r="BB81" s="34"/>
      <c r="BC81" s="34"/>
    </row>
    <row r="82" spans="1:55" x14ac:dyDescent="0.2">
      <c r="A82" s="25" t="s">
        <v>168</v>
      </c>
      <c r="B82" s="26" t="s">
        <v>43</v>
      </c>
      <c r="C82" s="27" t="s">
        <v>44</v>
      </c>
      <c r="D82" s="28" t="s">
        <v>169</v>
      </c>
      <c r="E82" s="28" t="str">
        <f>VLOOKUP(D82,Sheet2!A$1:B$353,2,FALSE)</f>
        <v>Other Urban</v>
      </c>
      <c r="F82" s="29">
        <v>78879</v>
      </c>
      <c r="G82" s="29">
        <v>23247</v>
      </c>
      <c r="H82" s="29">
        <v>14143</v>
      </c>
      <c r="I82" s="29">
        <v>8527</v>
      </c>
      <c r="J82" s="29">
        <v>4104</v>
      </c>
      <c r="K82" s="29">
        <v>1753</v>
      </c>
      <c r="L82" s="29">
        <v>786</v>
      </c>
      <c r="M82" s="29">
        <v>117</v>
      </c>
      <c r="N82" s="30">
        <v>131556</v>
      </c>
      <c r="O82" s="31">
        <v>247</v>
      </c>
      <c r="P82" s="66">
        <f t="shared" si="18"/>
        <v>3.1313784403960497E-3</v>
      </c>
      <c r="Q82" s="87">
        <f t="shared" si="19"/>
        <v>40</v>
      </c>
      <c r="R82" s="29">
        <v>94</v>
      </c>
      <c r="S82" s="66">
        <f t="shared" si="20"/>
        <v>4.0435324988170518E-3</v>
      </c>
      <c r="T82" s="87">
        <f t="shared" si="21"/>
        <v>37</v>
      </c>
      <c r="U82" s="29">
        <v>98</v>
      </c>
      <c r="V82" s="66">
        <f t="shared" si="22"/>
        <v>6.9292229371420494E-3</v>
      </c>
      <c r="W82" s="87">
        <f t="shared" si="23"/>
        <v>23</v>
      </c>
      <c r="X82" s="29">
        <v>47</v>
      </c>
      <c r="Y82" s="66">
        <f t="shared" si="24"/>
        <v>5.5119033657792891E-3</v>
      </c>
      <c r="Z82" s="87">
        <f t="shared" si="25"/>
        <v>27</v>
      </c>
      <c r="AA82" s="29">
        <v>22</v>
      </c>
      <c r="AB82" s="66">
        <f t="shared" si="26"/>
        <v>5.360623781676413E-3</v>
      </c>
      <c r="AC82" s="87">
        <f t="shared" si="27"/>
        <v>21</v>
      </c>
      <c r="AD82" s="29">
        <v>13</v>
      </c>
      <c r="AE82" s="66">
        <f t="shared" si="28"/>
        <v>7.4158585282373072E-3</v>
      </c>
      <c r="AF82" s="87">
        <f t="shared" si="29"/>
        <v>20</v>
      </c>
      <c r="AG82" s="29">
        <v>7</v>
      </c>
      <c r="AH82" s="66">
        <f t="shared" si="30"/>
        <v>8.9058524173027988E-3</v>
      </c>
      <c r="AI82" s="87">
        <f t="shared" si="31"/>
        <v>20</v>
      </c>
      <c r="AJ82" s="29">
        <v>6</v>
      </c>
      <c r="AK82" s="66">
        <f t="shared" si="32"/>
        <v>5.128205128205128E-2</v>
      </c>
      <c r="AL82" s="87">
        <f t="shared" si="33"/>
        <v>5</v>
      </c>
      <c r="AM82" s="30">
        <v>534</v>
      </c>
      <c r="AN82" s="79">
        <f t="shared" si="34"/>
        <v>4.059107908419228E-3</v>
      </c>
      <c r="AO82" s="32">
        <f t="shared" si="35"/>
        <v>35</v>
      </c>
      <c r="AP82" s="33"/>
      <c r="AQ82" s="33"/>
      <c r="AR82" s="33"/>
      <c r="AS82" s="33"/>
      <c r="AT82" s="33"/>
      <c r="AU82" s="33"/>
      <c r="AV82" s="33"/>
      <c r="AW82" s="34"/>
      <c r="AX82" s="34"/>
      <c r="AY82" s="34"/>
      <c r="AZ82" s="34"/>
      <c r="BA82" s="34"/>
      <c r="BB82" s="34"/>
      <c r="BC82" s="34"/>
    </row>
    <row r="83" spans="1:55" x14ac:dyDescent="0.2">
      <c r="A83" s="25" t="s">
        <v>170</v>
      </c>
      <c r="B83" s="26" t="s">
        <v>18</v>
      </c>
      <c r="C83" s="27" t="s">
        <v>19</v>
      </c>
      <c r="D83" s="28" t="s">
        <v>171</v>
      </c>
      <c r="E83" s="28" t="str">
        <f>VLOOKUP(D83,Sheet2!A$1:B$353,2,FALSE)</f>
        <v>Rural 50</v>
      </c>
      <c r="F83" s="29">
        <v>6802</v>
      </c>
      <c r="G83" s="29">
        <v>16047</v>
      </c>
      <c r="H83" s="29">
        <v>13224</v>
      </c>
      <c r="I83" s="29">
        <v>6630</v>
      </c>
      <c r="J83" s="29">
        <v>4085</v>
      </c>
      <c r="K83" s="29">
        <v>2199</v>
      </c>
      <c r="L83" s="29">
        <v>1406</v>
      </c>
      <c r="M83" s="29">
        <v>71</v>
      </c>
      <c r="N83" s="30">
        <v>50464</v>
      </c>
      <c r="O83" s="31">
        <v>282</v>
      </c>
      <c r="P83" s="66">
        <f t="shared" si="18"/>
        <v>4.1458394589826524E-2</v>
      </c>
      <c r="Q83" s="87">
        <f t="shared" si="19"/>
        <v>6</v>
      </c>
      <c r="R83" s="29">
        <v>232</v>
      </c>
      <c r="S83" s="66">
        <f t="shared" si="20"/>
        <v>1.4457531002679628E-2</v>
      </c>
      <c r="T83" s="87">
        <f t="shared" si="21"/>
        <v>8</v>
      </c>
      <c r="U83" s="29">
        <v>268</v>
      </c>
      <c r="V83" s="66">
        <f t="shared" si="22"/>
        <v>2.0266182698124621E-2</v>
      </c>
      <c r="W83" s="87">
        <f t="shared" si="23"/>
        <v>7</v>
      </c>
      <c r="X83" s="29">
        <v>188</v>
      </c>
      <c r="Y83" s="66">
        <f t="shared" si="24"/>
        <v>2.8355957767722473E-2</v>
      </c>
      <c r="Z83" s="87">
        <f t="shared" si="25"/>
        <v>6</v>
      </c>
      <c r="AA83" s="29">
        <v>119</v>
      </c>
      <c r="AB83" s="66">
        <f t="shared" si="26"/>
        <v>2.9130966952264383E-2</v>
      </c>
      <c r="AC83" s="87">
        <f t="shared" si="27"/>
        <v>5</v>
      </c>
      <c r="AD83" s="29">
        <v>67</v>
      </c>
      <c r="AE83" s="66">
        <f t="shared" si="28"/>
        <v>3.0468394724874944E-2</v>
      </c>
      <c r="AF83" s="87">
        <f t="shared" si="29"/>
        <v>4</v>
      </c>
      <c r="AG83" s="29">
        <v>77</v>
      </c>
      <c r="AH83" s="66">
        <f t="shared" si="30"/>
        <v>5.476529160739687E-2</v>
      </c>
      <c r="AI83" s="87">
        <f t="shared" si="31"/>
        <v>3</v>
      </c>
      <c r="AJ83" s="29">
        <v>6</v>
      </c>
      <c r="AK83" s="66">
        <f t="shared" si="32"/>
        <v>8.4507042253521125E-2</v>
      </c>
      <c r="AL83" s="87">
        <f t="shared" si="33"/>
        <v>7</v>
      </c>
      <c r="AM83" s="30">
        <v>1239</v>
      </c>
      <c r="AN83" s="79">
        <f t="shared" si="34"/>
        <v>2.4552155992390617E-2</v>
      </c>
      <c r="AO83" s="32">
        <f t="shared" si="35"/>
        <v>6</v>
      </c>
      <c r="AP83" s="33"/>
      <c r="AQ83" s="33"/>
      <c r="AR83" s="33"/>
      <c r="AS83" s="33"/>
      <c r="AT83" s="33"/>
      <c r="AU83" s="33"/>
      <c r="AV83" s="33"/>
      <c r="AW83" s="34"/>
      <c r="AX83" s="34"/>
      <c r="AY83" s="34"/>
      <c r="AZ83" s="34"/>
      <c r="BA83" s="34"/>
      <c r="BB83" s="34"/>
      <c r="BC83" s="34"/>
    </row>
    <row r="84" spans="1:55" x14ac:dyDescent="0.2">
      <c r="A84" s="25" t="s">
        <v>172</v>
      </c>
      <c r="B84" s="26" t="s">
        <v>43</v>
      </c>
      <c r="C84" s="27" t="s">
        <v>60</v>
      </c>
      <c r="D84" s="28" t="s">
        <v>173</v>
      </c>
      <c r="E84" s="28" t="str">
        <f>VLOOKUP(D84,Sheet2!A$1:B$353,2,FALSE)</f>
        <v>Major Urban</v>
      </c>
      <c r="F84" s="29">
        <v>42002</v>
      </c>
      <c r="G84" s="29">
        <v>37808</v>
      </c>
      <c r="H84" s="29">
        <v>29290</v>
      </c>
      <c r="I84" s="29">
        <v>15611</v>
      </c>
      <c r="J84" s="29">
        <v>6454</v>
      </c>
      <c r="K84" s="29">
        <v>2363</v>
      </c>
      <c r="L84" s="29">
        <v>954</v>
      </c>
      <c r="M84" s="29">
        <v>138</v>
      </c>
      <c r="N84" s="30">
        <v>134620</v>
      </c>
      <c r="O84" s="31">
        <v>195</v>
      </c>
      <c r="P84" s="66">
        <f t="shared" si="18"/>
        <v>4.6426360649492885E-3</v>
      </c>
      <c r="Q84" s="87">
        <f t="shared" si="19"/>
        <v>48</v>
      </c>
      <c r="R84" s="29">
        <v>93</v>
      </c>
      <c r="S84" s="66">
        <f t="shared" si="20"/>
        <v>2.4597968683876428E-3</v>
      </c>
      <c r="T84" s="87">
        <f t="shared" si="21"/>
        <v>57</v>
      </c>
      <c r="U84" s="29">
        <v>70</v>
      </c>
      <c r="V84" s="66">
        <f t="shared" si="22"/>
        <v>2.3898941618299761E-3</v>
      </c>
      <c r="W84" s="87">
        <f t="shared" si="23"/>
        <v>56</v>
      </c>
      <c r="X84" s="29">
        <v>37</v>
      </c>
      <c r="Y84" s="66">
        <f t="shared" si="24"/>
        <v>2.3701236307731729E-3</v>
      </c>
      <c r="Z84" s="87">
        <f t="shared" si="25"/>
        <v>56</v>
      </c>
      <c r="AA84" s="29">
        <v>22</v>
      </c>
      <c r="AB84" s="66">
        <f t="shared" si="26"/>
        <v>3.4087387666563371E-3</v>
      </c>
      <c r="AC84" s="87">
        <f t="shared" si="27"/>
        <v>49</v>
      </c>
      <c r="AD84" s="29">
        <v>8</v>
      </c>
      <c r="AE84" s="66">
        <f t="shared" si="28"/>
        <v>3.3855268726195515E-3</v>
      </c>
      <c r="AF84" s="87">
        <f t="shared" si="29"/>
        <v>48</v>
      </c>
      <c r="AG84" s="29">
        <v>6</v>
      </c>
      <c r="AH84" s="66">
        <f t="shared" si="30"/>
        <v>6.2893081761006293E-3</v>
      </c>
      <c r="AI84" s="87">
        <f t="shared" si="31"/>
        <v>33</v>
      </c>
      <c r="AJ84" s="29">
        <v>2</v>
      </c>
      <c r="AK84" s="66">
        <f t="shared" si="32"/>
        <v>1.4492753623188406E-2</v>
      </c>
      <c r="AL84" s="87">
        <f t="shared" si="33"/>
        <v>23</v>
      </c>
      <c r="AM84" s="30">
        <v>433</v>
      </c>
      <c r="AN84" s="79">
        <f t="shared" si="34"/>
        <v>3.216461149903432E-3</v>
      </c>
      <c r="AO84" s="32">
        <f t="shared" si="35"/>
        <v>53</v>
      </c>
      <c r="AP84" s="33"/>
      <c r="AQ84" s="33"/>
      <c r="AR84" s="33"/>
      <c r="AS84" s="33"/>
      <c r="AT84" s="33"/>
      <c r="AU84" s="33"/>
      <c r="AV84" s="33"/>
      <c r="AW84" s="34"/>
      <c r="AX84" s="34"/>
      <c r="AY84" s="34"/>
      <c r="AZ84" s="34"/>
      <c r="BA84" s="34"/>
      <c r="BB84" s="34"/>
      <c r="BC84" s="34"/>
    </row>
    <row r="85" spans="1:55" x14ac:dyDescent="0.2">
      <c r="A85" s="25" t="s">
        <v>174</v>
      </c>
      <c r="B85" s="26" t="s">
        <v>54</v>
      </c>
      <c r="C85" s="27" t="s">
        <v>160</v>
      </c>
      <c r="D85" s="28" t="s">
        <v>641</v>
      </c>
      <c r="E85" s="28" t="str">
        <f>VLOOKUP(D85,Sheet2!A$1:B$353,2,FALSE)</f>
        <v>Rural 50</v>
      </c>
      <c r="F85" s="29">
        <v>143263</v>
      </c>
      <c r="G85" s="29">
        <v>29476</v>
      </c>
      <c r="H85" s="29">
        <v>28467</v>
      </c>
      <c r="I85" s="29">
        <v>19384</v>
      </c>
      <c r="J85" s="29">
        <v>9513</v>
      </c>
      <c r="K85" s="29">
        <v>3608</v>
      </c>
      <c r="L85" s="29">
        <v>2011</v>
      </c>
      <c r="M85" s="29">
        <v>260</v>
      </c>
      <c r="N85" s="30">
        <v>235982</v>
      </c>
      <c r="O85" s="31">
        <v>1168</v>
      </c>
      <c r="P85" s="66">
        <f t="shared" si="18"/>
        <v>8.1528377878447335E-3</v>
      </c>
      <c r="Q85" s="87">
        <f t="shared" si="19"/>
        <v>31</v>
      </c>
      <c r="R85" s="29">
        <v>385</v>
      </c>
      <c r="S85" s="66">
        <f t="shared" si="20"/>
        <v>1.3061473741348894E-2</v>
      </c>
      <c r="T85" s="87">
        <f t="shared" si="21"/>
        <v>10</v>
      </c>
      <c r="U85" s="29">
        <v>292</v>
      </c>
      <c r="V85" s="66">
        <f t="shared" si="22"/>
        <v>1.0257491130080443E-2</v>
      </c>
      <c r="W85" s="87">
        <f t="shared" si="23"/>
        <v>10</v>
      </c>
      <c r="X85" s="29">
        <v>219</v>
      </c>
      <c r="Y85" s="66">
        <f t="shared" si="24"/>
        <v>1.1297977713578209E-2</v>
      </c>
      <c r="Z85" s="87">
        <f t="shared" si="25"/>
        <v>9</v>
      </c>
      <c r="AA85" s="29">
        <v>105</v>
      </c>
      <c r="AB85" s="66">
        <f t="shared" si="26"/>
        <v>1.1037527593818985E-2</v>
      </c>
      <c r="AC85" s="87">
        <f t="shared" si="27"/>
        <v>11</v>
      </c>
      <c r="AD85" s="29">
        <v>59</v>
      </c>
      <c r="AE85" s="66">
        <f t="shared" si="28"/>
        <v>1.6352549889135256E-2</v>
      </c>
      <c r="AF85" s="87">
        <f t="shared" si="29"/>
        <v>9</v>
      </c>
      <c r="AG85" s="29">
        <v>37</v>
      </c>
      <c r="AH85" s="66">
        <f t="shared" si="30"/>
        <v>1.8398806563898557E-2</v>
      </c>
      <c r="AI85" s="87">
        <f t="shared" si="31"/>
        <v>12</v>
      </c>
      <c r="AJ85" s="29">
        <v>7</v>
      </c>
      <c r="AK85" s="66">
        <f t="shared" si="32"/>
        <v>2.6923076923076925E-2</v>
      </c>
      <c r="AL85" s="87">
        <f t="shared" si="33"/>
        <v>23</v>
      </c>
      <c r="AM85" s="30">
        <v>2272</v>
      </c>
      <c r="AN85" s="79">
        <f t="shared" si="34"/>
        <v>9.6278529718368342E-3</v>
      </c>
      <c r="AO85" s="32">
        <f t="shared" si="35"/>
        <v>14</v>
      </c>
      <c r="AP85" s="33"/>
      <c r="AQ85" s="33"/>
      <c r="AR85" s="33"/>
      <c r="AS85" s="33"/>
      <c r="AT85" s="33"/>
      <c r="AU85" s="33"/>
      <c r="AV85" s="33"/>
      <c r="AW85" s="34"/>
      <c r="AX85" s="34"/>
      <c r="AY85" s="34"/>
      <c r="AZ85" s="34"/>
      <c r="BA85" s="34"/>
      <c r="BB85" s="34"/>
      <c r="BC85" s="34"/>
    </row>
    <row r="86" spans="1:55" x14ac:dyDescent="0.2">
      <c r="A86" s="25" t="s">
        <v>175</v>
      </c>
      <c r="B86" s="26" t="s">
        <v>38</v>
      </c>
      <c r="C86" s="27" t="s">
        <v>39</v>
      </c>
      <c r="D86" s="28" t="s">
        <v>176</v>
      </c>
      <c r="E86" s="28" t="str">
        <f>VLOOKUP(D86,Sheet2!A$1:B$353,2,FALSE)</f>
        <v>Major Urban</v>
      </c>
      <c r="F86" s="29">
        <v>3704</v>
      </c>
      <c r="G86" s="29">
        <v>12699</v>
      </c>
      <c r="H86" s="29">
        <v>30815</v>
      </c>
      <c r="I86" s="29">
        <v>42843</v>
      </c>
      <c r="J86" s="29">
        <v>22226</v>
      </c>
      <c r="K86" s="29">
        <v>9638</v>
      </c>
      <c r="L86" s="29">
        <v>6667</v>
      </c>
      <c r="M86" s="29">
        <v>938</v>
      </c>
      <c r="N86" s="30">
        <v>129530</v>
      </c>
      <c r="O86" s="31">
        <v>51</v>
      </c>
      <c r="P86" s="66">
        <f t="shared" si="18"/>
        <v>1.376889848812095E-2</v>
      </c>
      <c r="Q86" s="87">
        <f t="shared" si="19"/>
        <v>21</v>
      </c>
      <c r="R86" s="29">
        <v>89</v>
      </c>
      <c r="S86" s="66">
        <f t="shared" si="20"/>
        <v>7.0084258603039613E-3</v>
      </c>
      <c r="T86" s="87">
        <f t="shared" si="21"/>
        <v>35</v>
      </c>
      <c r="U86" s="29">
        <v>265</v>
      </c>
      <c r="V86" s="66">
        <f t="shared" si="22"/>
        <v>8.5997079344475088E-3</v>
      </c>
      <c r="W86" s="87">
        <f t="shared" si="23"/>
        <v>27</v>
      </c>
      <c r="X86" s="29">
        <v>268</v>
      </c>
      <c r="Y86" s="66">
        <f t="shared" si="24"/>
        <v>6.2553976145461338E-3</v>
      </c>
      <c r="Z86" s="87">
        <f t="shared" si="25"/>
        <v>32</v>
      </c>
      <c r="AA86" s="29">
        <v>176</v>
      </c>
      <c r="AB86" s="66">
        <f t="shared" si="26"/>
        <v>7.9186538288490965E-3</v>
      </c>
      <c r="AC86" s="87">
        <f t="shared" si="27"/>
        <v>23</v>
      </c>
      <c r="AD86" s="29">
        <v>86</v>
      </c>
      <c r="AE86" s="66">
        <f t="shared" si="28"/>
        <v>8.9230130732517125E-3</v>
      </c>
      <c r="AF86" s="87">
        <f t="shared" si="29"/>
        <v>20</v>
      </c>
      <c r="AG86" s="29">
        <v>46</v>
      </c>
      <c r="AH86" s="66">
        <f t="shared" si="30"/>
        <v>6.8996550172491372E-3</v>
      </c>
      <c r="AI86" s="87">
        <f t="shared" si="31"/>
        <v>31</v>
      </c>
      <c r="AJ86" s="29">
        <v>5</v>
      </c>
      <c r="AK86" s="66">
        <f t="shared" si="32"/>
        <v>5.3304904051172707E-3</v>
      </c>
      <c r="AL86" s="87">
        <f t="shared" si="33"/>
        <v>47</v>
      </c>
      <c r="AM86" s="30">
        <v>986</v>
      </c>
      <c r="AN86" s="79">
        <f t="shared" si="34"/>
        <v>7.6121361846676443E-3</v>
      </c>
      <c r="AO86" s="32">
        <f t="shared" si="35"/>
        <v>27</v>
      </c>
      <c r="AP86" s="33"/>
      <c r="AQ86" s="33"/>
      <c r="AR86" s="33"/>
      <c r="AS86" s="33"/>
      <c r="AT86" s="33"/>
      <c r="AU86" s="33"/>
      <c r="AV86" s="33"/>
      <c r="AW86" s="34"/>
      <c r="AX86" s="34"/>
      <c r="AY86" s="34"/>
      <c r="AZ86" s="34"/>
      <c r="BA86" s="34"/>
      <c r="BB86" s="34"/>
      <c r="BC86" s="34"/>
    </row>
    <row r="87" spans="1:55" x14ac:dyDescent="0.2">
      <c r="A87" s="25" t="s">
        <v>177</v>
      </c>
      <c r="B87" s="26" t="s">
        <v>18</v>
      </c>
      <c r="C87" s="27" t="s">
        <v>10</v>
      </c>
      <c r="D87" s="28" t="s">
        <v>178</v>
      </c>
      <c r="E87" s="28" t="str">
        <f>VLOOKUP(D87,Sheet2!A$1:B$353,2,FALSE)</f>
        <v>Rural 80</v>
      </c>
      <c r="F87" s="29">
        <v>4389</v>
      </c>
      <c r="G87" s="29">
        <v>10681</v>
      </c>
      <c r="H87" s="29">
        <v>7432</v>
      </c>
      <c r="I87" s="29">
        <v>6617</v>
      </c>
      <c r="J87" s="29">
        <v>4302</v>
      </c>
      <c r="K87" s="29">
        <v>1946</v>
      </c>
      <c r="L87" s="29">
        <v>647</v>
      </c>
      <c r="M87" s="29">
        <v>80</v>
      </c>
      <c r="N87" s="30">
        <v>36094</v>
      </c>
      <c r="O87" s="31">
        <v>21</v>
      </c>
      <c r="P87" s="66">
        <f t="shared" si="18"/>
        <v>4.7846889952153108E-3</v>
      </c>
      <c r="Q87" s="87">
        <f t="shared" si="19"/>
        <v>48</v>
      </c>
      <c r="R87" s="29">
        <v>26</v>
      </c>
      <c r="S87" s="66">
        <f t="shared" si="20"/>
        <v>2.4342290047748337E-3</v>
      </c>
      <c r="T87" s="87">
        <f t="shared" si="21"/>
        <v>55</v>
      </c>
      <c r="U87" s="29">
        <v>22</v>
      </c>
      <c r="V87" s="66">
        <f t="shared" si="22"/>
        <v>2.9601722282023681E-3</v>
      </c>
      <c r="W87" s="87">
        <f t="shared" si="23"/>
        <v>54</v>
      </c>
      <c r="X87" s="29">
        <v>19</v>
      </c>
      <c r="Y87" s="66">
        <f t="shared" si="24"/>
        <v>2.8713918694272329E-3</v>
      </c>
      <c r="Z87" s="87">
        <f t="shared" si="25"/>
        <v>51</v>
      </c>
      <c r="AA87" s="29">
        <v>24</v>
      </c>
      <c r="AB87" s="66">
        <f t="shared" si="26"/>
        <v>5.5788005578800556E-3</v>
      </c>
      <c r="AC87" s="87">
        <f t="shared" si="27"/>
        <v>43</v>
      </c>
      <c r="AD87" s="29">
        <v>14</v>
      </c>
      <c r="AE87" s="66">
        <f t="shared" si="28"/>
        <v>7.1942446043165471E-3</v>
      </c>
      <c r="AF87" s="87">
        <f t="shared" si="29"/>
        <v>41</v>
      </c>
      <c r="AG87" s="29">
        <v>6</v>
      </c>
      <c r="AH87" s="66">
        <f t="shared" si="30"/>
        <v>9.2735703245749607E-3</v>
      </c>
      <c r="AI87" s="87">
        <f t="shared" si="31"/>
        <v>43</v>
      </c>
      <c r="AJ87" s="29">
        <v>8</v>
      </c>
      <c r="AK87" s="66">
        <f t="shared" si="32"/>
        <v>0.1</v>
      </c>
      <c r="AL87" s="87">
        <f t="shared" si="33"/>
        <v>18</v>
      </c>
      <c r="AM87" s="30">
        <v>140</v>
      </c>
      <c r="AN87" s="79">
        <f t="shared" si="34"/>
        <v>3.8787610129107329E-3</v>
      </c>
      <c r="AO87" s="32">
        <f t="shared" si="35"/>
        <v>52</v>
      </c>
      <c r="AP87" s="33"/>
      <c r="AQ87" s="33"/>
      <c r="AR87" s="33"/>
      <c r="AS87" s="33"/>
      <c r="AT87" s="33"/>
      <c r="AU87" s="33"/>
      <c r="AV87" s="33"/>
      <c r="AW87" s="34"/>
      <c r="AX87" s="34"/>
      <c r="AY87" s="34"/>
      <c r="AZ87" s="34"/>
      <c r="BA87" s="34"/>
      <c r="BB87" s="34"/>
      <c r="BC87" s="34"/>
    </row>
    <row r="88" spans="1:55" x14ac:dyDescent="0.2">
      <c r="A88" s="25" t="s">
        <v>179</v>
      </c>
      <c r="B88" s="26" t="s">
        <v>18</v>
      </c>
      <c r="C88" s="27" t="s">
        <v>55</v>
      </c>
      <c r="D88" s="28" t="s">
        <v>180</v>
      </c>
      <c r="E88" s="28" t="str">
        <f>VLOOKUP(D88,Sheet2!A$1:B$353,2,FALSE)</f>
        <v>Rural 50</v>
      </c>
      <c r="F88" s="29">
        <v>5841</v>
      </c>
      <c r="G88" s="29">
        <v>12501</v>
      </c>
      <c r="H88" s="29">
        <v>14162</v>
      </c>
      <c r="I88" s="29">
        <v>11799</v>
      </c>
      <c r="J88" s="29">
        <v>9756</v>
      </c>
      <c r="K88" s="29">
        <v>5914</v>
      </c>
      <c r="L88" s="29">
        <v>3906</v>
      </c>
      <c r="M88" s="29">
        <v>197</v>
      </c>
      <c r="N88" s="30">
        <v>64076</v>
      </c>
      <c r="O88" s="31">
        <v>280</v>
      </c>
      <c r="P88" s="66">
        <f t="shared" si="18"/>
        <v>4.7936997089539461E-2</v>
      </c>
      <c r="Q88" s="87">
        <f t="shared" si="19"/>
        <v>5</v>
      </c>
      <c r="R88" s="29">
        <v>381</v>
      </c>
      <c r="S88" s="66">
        <f t="shared" si="20"/>
        <v>3.0477561795056396E-2</v>
      </c>
      <c r="T88" s="87">
        <f t="shared" si="21"/>
        <v>4</v>
      </c>
      <c r="U88" s="29">
        <v>567</v>
      </c>
      <c r="V88" s="66">
        <f t="shared" si="22"/>
        <v>4.0036717977686764E-2</v>
      </c>
      <c r="W88" s="87">
        <f t="shared" si="23"/>
        <v>2</v>
      </c>
      <c r="X88" s="29">
        <v>523</v>
      </c>
      <c r="Y88" s="66">
        <f t="shared" si="24"/>
        <v>4.4325790321213664E-2</v>
      </c>
      <c r="Z88" s="87">
        <f t="shared" si="25"/>
        <v>2</v>
      </c>
      <c r="AA88" s="29">
        <v>383</v>
      </c>
      <c r="AB88" s="66">
        <f t="shared" si="26"/>
        <v>3.9257892578925792E-2</v>
      </c>
      <c r="AC88" s="87">
        <f t="shared" si="27"/>
        <v>3</v>
      </c>
      <c r="AD88" s="29">
        <v>181</v>
      </c>
      <c r="AE88" s="66">
        <f t="shared" si="28"/>
        <v>3.0605343253297262E-2</v>
      </c>
      <c r="AF88" s="87">
        <f t="shared" si="29"/>
        <v>3</v>
      </c>
      <c r="AG88" s="29">
        <v>129</v>
      </c>
      <c r="AH88" s="66">
        <f t="shared" si="30"/>
        <v>3.3026113671274962E-2</v>
      </c>
      <c r="AI88" s="87">
        <f t="shared" si="31"/>
        <v>6</v>
      </c>
      <c r="AJ88" s="29">
        <v>22</v>
      </c>
      <c r="AK88" s="66">
        <f t="shared" si="32"/>
        <v>0.1116751269035533</v>
      </c>
      <c r="AL88" s="87">
        <f t="shared" si="33"/>
        <v>2</v>
      </c>
      <c r="AM88" s="30">
        <v>2466</v>
      </c>
      <c r="AN88" s="79">
        <f t="shared" si="34"/>
        <v>3.848554841126163E-2</v>
      </c>
      <c r="AO88" s="32">
        <f t="shared" si="35"/>
        <v>2</v>
      </c>
      <c r="AP88" s="33"/>
      <c r="AQ88" s="33"/>
      <c r="AR88" s="33"/>
      <c r="AS88" s="33"/>
      <c r="AT88" s="33"/>
      <c r="AU88" s="33"/>
      <c r="AV88" s="33"/>
      <c r="AW88" s="34"/>
      <c r="AX88" s="34"/>
      <c r="AY88" s="34"/>
      <c r="AZ88" s="34"/>
      <c r="BA88" s="34"/>
      <c r="BB88" s="34"/>
      <c r="BC88" s="34"/>
    </row>
    <row r="89" spans="1:55" x14ac:dyDescent="0.2">
      <c r="A89" s="25" t="s">
        <v>181</v>
      </c>
      <c r="B89" s="26" t="s">
        <v>18</v>
      </c>
      <c r="C89" s="27" t="s">
        <v>55</v>
      </c>
      <c r="D89" s="28" t="s">
        <v>182</v>
      </c>
      <c r="E89" s="28" t="str">
        <f>VLOOKUP(D89,Sheet2!A$1:B$353,2,FALSE)</f>
        <v>Rural 50</v>
      </c>
      <c r="F89" s="29">
        <v>2420</v>
      </c>
      <c r="G89" s="29">
        <v>3212</v>
      </c>
      <c r="H89" s="29">
        <v>7371</v>
      </c>
      <c r="I89" s="29">
        <v>9024</v>
      </c>
      <c r="J89" s="29">
        <v>9437</v>
      </c>
      <c r="K89" s="29">
        <v>5033</v>
      </c>
      <c r="L89" s="29">
        <v>2470</v>
      </c>
      <c r="M89" s="29">
        <v>168</v>
      </c>
      <c r="N89" s="30">
        <v>39135</v>
      </c>
      <c r="O89" s="31">
        <v>33</v>
      </c>
      <c r="P89" s="66">
        <f t="shared" si="18"/>
        <v>1.3636363636363636E-2</v>
      </c>
      <c r="Q89" s="87">
        <f t="shared" si="19"/>
        <v>18</v>
      </c>
      <c r="R89" s="29">
        <v>19</v>
      </c>
      <c r="S89" s="66">
        <f t="shared" si="20"/>
        <v>5.9153175591531758E-3</v>
      </c>
      <c r="T89" s="87">
        <f t="shared" si="21"/>
        <v>25</v>
      </c>
      <c r="U89" s="29">
        <v>49</v>
      </c>
      <c r="V89" s="66">
        <f t="shared" si="22"/>
        <v>6.6476733143399809E-3</v>
      </c>
      <c r="W89" s="87">
        <f t="shared" si="23"/>
        <v>22</v>
      </c>
      <c r="X89" s="29">
        <v>76</v>
      </c>
      <c r="Y89" s="66">
        <f t="shared" si="24"/>
        <v>8.4219858156028369E-3</v>
      </c>
      <c r="Z89" s="87">
        <f t="shared" si="25"/>
        <v>17</v>
      </c>
      <c r="AA89" s="29">
        <v>51</v>
      </c>
      <c r="AB89" s="66">
        <f t="shared" si="26"/>
        <v>5.404259828335276E-3</v>
      </c>
      <c r="AC89" s="87">
        <f t="shared" si="27"/>
        <v>30</v>
      </c>
      <c r="AD89" s="29">
        <v>31</v>
      </c>
      <c r="AE89" s="66">
        <f t="shared" si="28"/>
        <v>6.1593483012120009E-3</v>
      </c>
      <c r="AF89" s="87">
        <f t="shared" si="29"/>
        <v>30</v>
      </c>
      <c r="AG89" s="29">
        <v>34</v>
      </c>
      <c r="AH89" s="66">
        <f t="shared" si="30"/>
        <v>1.3765182186234818E-2</v>
      </c>
      <c r="AI89" s="87">
        <f t="shared" si="31"/>
        <v>18</v>
      </c>
      <c r="AJ89" s="29">
        <v>3</v>
      </c>
      <c r="AK89" s="66">
        <f t="shared" si="32"/>
        <v>1.7857142857142856E-2</v>
      </c>
      <c r="AL89" s="87">
        <f t="shared" si="33"/>
        <v>31</v>
      </c>
      <c r="AM89" s="30">
        <v>296</v>
      </c>
      <c r="AN89" s="79">
        <f t="shared" si="34"/>
        <v>7.5635620288744092E-3</v>
      </c>
      <c r="AO89" s="32">
        <f t="shared" si="35"/>
        <v>22</v>
      </c>
      <c r="AP89" s="33"/>
      <c r="AQ89" s="33"/>
      <c r="AR89" s="33"/>
      <c r="AS89" s="33"/>
      <c r="AT89" s="33"/>
      <c r="AU89" s="33"/>
      <c r="AV89" s="33"/>
      <c r="AW89" s="34"/>
      <c r="AX89" s="34"/>
      <c r="AY89" s="34"/>
      <c r="AZ89" s="34"/>
      <c r="BA89" s="34"/>
      <c r="BB89" s="34"/>
      <c r="BC89" s="34"/>
    </row>
    <row r="90" spans="1:55" x14ac:dyDescent="0.2">
      <c r="A90" s="25" t="s">
        <v>183</v>
      </c>
      <c r="B90" s="26" t="s">
        <v>18</v>
      </c>
      <c r="C90" s="27" t="s">
        <v>19</v>
      </c>
      <c r="D90" s="28" t="s">
        <v>184</v>
      </c>
      <c r="E90" s="28" t="str">
        <f>VLOOKUP(D90,Sheet2!A$1:B$353,2,FALSE)</f>
        <v>Rural 50</v>
      </c>
      <c r="F90" s="29">
        <v>2787</v>
      </c>
      <c r="G90" s="29">
        <v>5350</v>
      </c>
      <c r="H90" s="29">
        <v>11867</v>
      </c>
      <c r="I90" s="29">
        <v>10066</v>
      </c>
      <c r="J90" s="29">
        <v>8389</v>
      </c>
      <c r="K90" s="29">
        <v>5907</v>
      </c>
      <c r="L90" s="29">
        <v>4434</v>
      </c>
      <c r="M90" s="29">
        <v>627</v>
      </c>
      <c r="N90" s="30">
        <v>49427</v>
      </c>
      <c r="O90" s="31">
        <v>84</v>
      </c>
      <c r="P90" s="66">
        <f t="shared" si="18"/>
        <v>3.0139935414424113E-2</v>
      </c>
      <c r="Q90" s="87">
        <f t="shared" si="19"/>
        <v>9</v>
      </c>
      <c r="R90" s="29">
        <v>24</v>
      </c>
      <c r="S90" s="66">
        <f t="shared" si="20"/>
        <v>4.485981308411215E-3</v>
      </c>
      <c r="T90" s="87">
        <f t="shared" si="21"/>
        <v>32</v>
      </c>
      <c r="U90" s="29">
        <v>53</v>
      </c>
      <c r="V90" s="66">
        <f t="shared" si="22"/>
        <v>4.4661666807112163E-3</v>
      </c>
      <c r="W90" s="87">
        <f t="shared" si="23"/>
        <v>33</v>
      </c>
      <c r="X90" s="29">
        <v>55</v>
      </c>
      <c r="Y90" s="66">
        <f t="shared" si="24"/>
        <v>5.4639380091396784E-3</v>
      </c>
      <c r="Z90" s="87">
        <f t="shared" si="25"/>
        <v>25</v>
      </c>
      <c r="AA90" s="29">
        <v>46</v>
      </c>
      <c r="AB90" s="66">
        <f t="shared" si="26"/>
        <v>5.4833710811777328E-3</v>
      </c>
      <c r="AC90" s="87">
        <f t="shared" si="27"/>
        <v>29</v>
      </c>
      <c r="AD90" s="29">
        <v>33</v>
      </c>
      <c r="AE90" s="66">
        <f t="shared" si="28"/>
        <v>5.5865921787709499E-3</v>
      </c>
      <c r="AF90" s="87">
        <f t="shared" si="29"/>
        <v>34</v>
      </c>
      <c r="AG90" s="29">
        <v>48</v>
      </c>
      <c r="AH90" s="66">
        <f t="shared" si="30"/>
        <v>1.0825439783491205E-2</v>
      </c>
      <c r="AI90" s="87">
        <f t="shared" si="31"/>
        <v>26</v>
      </c>
      <c r="AJ90" s="29">
        <v>20</v>
      </c>
      <c r="AK90" s="66">
        <f t="shared" si="32"/>
        <v>3.1897926634768738E-2</v>
      </c>
      <c r="AL90" s="87">
        <f t="shared" si="33"/>
        <v>17</v>
      </c>
      <c r="AM90" s="30">
        <v>363</v>
      </c>
      <c r="AN90" s="79">
        <f t="shared" si="34"/>
        <v>7.3441641208246509E-3</v>
      </c>
      <c r="AO90" s="32">
        <f t="shared" si="35"/>
        <v>24</v>
      </c>
      <c r="AP90" s="33"/>
      <c r="AQ90" s="33"/>
      <c r="AR90" s="33"/>
      <c r="AS90" s="33"/>
      <c r="AT90" s="33"/>
      <c r="AU90" s="33"/>
      <c r="AV90" s="33"/>
      <c r="AW90" s="34"/>
      <c r="AX90" s="34"/>
      <c r="AY90" s="34"/>
      <c r="AZ90" s="34"/>
      <c r="BA90" s="34"/>
      <c r="BB90" s="34"/>
      <c r="BC90" s="34"/>
    </row>
    <row r="91" spans="1:55" x14ac:dyDescent="0.2">
      <c r="A91" s="25" t="s">
        <v>185</v>
      </c>
      <c r="B91" s="26" t="s">
        <v>18</v>
      </c>
      <c r="C91" s="27" t="s">
        <v>10</v>
      </c>
      <c r="D91" s="28" t="s">
        <v>186</v>
      </c>
      <c r="E91" s="28" t="str">
        <f>VLOOKUP(D91,Sheet2!A$1:B$353,2,FALSE)</f>
        <v>Significant Rural</v>
      </c>
      <c r="F91" s="29">
        <v>802</v>
      </c>
      <c r="G91" s="29">
        <v>5699</v>
      </c>
      <c r="H91" s="29">
        <v>14695</v>
      </c>
      <c r="I91" s="29">
        <v>14683</v>
      </c>
      <c r="J91" s="29">
        <v>10177</v>
      </c>
      <c r="K91" s="29">
        <v>6941</v>
      </c>
      <c r="L91" s="29">
        <v>5136</v>
      </c>
      <c r="M91" s="29">
        <v>740</v>
      </c>
      <c r="N91" s="30">
        <v>58873</v>
      </c>
      <c r="O91" s="31">
        <v>8</v>
      </c>
      <c r="P91" s="66">
        <f t="shared" si="18"/>
        <v>9.9750623441396506E-3</v>
      </c>
      <c r="Q91" s="87">
        <f t="shared" si="19"/>
        <v>23</v>
      </c>
      <c r="R91" s="29">
        <v>14</v>
      </c>
      <c r="S91" s="66">
        <f t="shared" si="20"/>
        <v>2.4565713283032113E-3</v>
      </c>
      <c r="T91" s="87">
        <f t="shared" si="21"/>
        <v>49</v>
      </c>
      <c r="U91" s="29">
        <v>23</v>
      </c>
      <c r="V91" s="66">
        <f t="shared" si="22"/>
        <v>1.5651582170806396E-3</v>
      </c>
      <c r="W91" s="87">
        <f t="shared" si="23"/>
        <v>49</v>
      </c>
      <c r="X91" s="29">
        <v>32</v>
      </c>
      <c r="Y91" s="66">
        <f t="shared" si="24"/>
        <v>2.1793911326023294E-3</v>
      </c>
      <c r="Z91" s="87">
        <f t="shared" si="25"/>
        <v>49</v>
      </c>
      <c r="AA91" s="29">
        <v>11</v>
      </c>
      <c r="AB91" s="66">
        <f t="shared" si="26"/>
        <v>1.0808686253316302E-3</v>
      </c>
      <c r="AC91" s="87">
        <f t="shared" si="27"/>
        <v>54</v>
      </c>
      <c r="AD91" s="29">
        <v>9</v>
      </c>
      <c r="AE91" s="66">
        <f t="shared" si="28"/>
        <v>1.2966431349949576E-3</v>
      </c>
      <c r="AF91" s="87">
        <f t="shared" si="29"/>
        <v>55</v>
      </c>
      <c r="AG91" s="29">
        <v>13</v>
      </c>
      <c r="AH91" s="66">
        <f t="shared" si="30"/>
        <v>2.5311526479750777E-3</v>
      </c>
      <c r="AI91" s="87">
        <f t="shared" si="31"/>
        <v>49</v>
      </c>
      <c r="AJ91" s="29">
        <v>9</v>
      </c>
      <c r="AK91" s="66">
        <f t="shared" si="32"/>
        <v>1.2162162162162163E-2</v>
      </c>
      <c r="AL91" s="87">
        <f t="shared" si="33"/>
        <v>29</v>
      </c>
      <c r="AM91" s="30">
        <v>119</v>
      </c>
      <c r="AN91" s="79">
        <f t="shared" si="34"/>
        <v>2.0213000866271466E-3</v>
      </c>
      <c r="AO91" s="32">
        <f t="shared" si="35"/>
        <v>53</v>
      </c>
      <c r="AP91" s="33"/>
      <c r="AQ91" s="33"/>
      <c r="AR91" s="33"/>
      <c r="AS91" s="33"/>
      <c r="AT91" s="33"/>
      <c r="AU91" s="33"/>
      <c r="AV91" s="33"/>
      <c r="AW91" s="34"/>
      <c r="AX91" s="34"/>
      <c r="AY91" s="34"/>
      <c r="AZ91" s="34"/>
      <c r="BA91" s="34"/>
      <c r="BB91" s="34"/>
      <c r="BC91" s="34"/>
    </row>
    <row r="92" spans="1:55" x14ac:dyDescent="0.2">
      <c r="A92" s="25" t="s">
        <v>187</v>
      </c>
      <c r="B92" s="26" t="s">
        <v>18</v>
      </c>
      <c r="C92" s="27" t="s">
        <v>25</v>
      </c>
      <c r="D92" s="28" t="s">
        <v>188</v>
      </c>
      <c r="E92" s="28" t="str">
        <f>VLOOKUP(D92,Sheet2!A$1:B$353,2,FALSE)</f>
        <v>Rural 80</v>
      </c>
      <c r="F92" s="29">
        <v>26175</v>
      </c>
      <c r="G92" s="29">
        <v>13684</v>
      </c>
      <c r="H92" s="29">
        <v>15575</v>
      </c>
      <c r="I92" s="29">
        <v>6123</v>
      </c>
      <c r="J92" s="29">
        <v>3119</v>
      </c>
      <c r="K92" s="29">
        <v>1083</v>
      </c>
      <c r="L92" s="29">
        <v>516</v>
      </c>
      <c r="M92" s="29">
        <v>54</v>
      </c>
      <c r="N92" s="30">
        <v>66329</v>
      </c>
      <c r="O92" s="31">
        <v>800</v>
      </c>
      <c r="P92" s="66">
        <f t="shared" si="18"/>
        <v>3.0563514804202482E-2</v>
      </c>
      <c r="Q92" s="87">
        <f t="shared" si="19"/>
        <v>16</v>
      </c>
      <c r="R92" s="29">
        <v>226</v>
      </c>
      <c r="S92" s="66">
        <f t="shared" si="20"/>
        <v>1.6515638702133878E-2</v>
      </c>
      <c r="T92" s="87">
        <f t="shared" si="21"/>
        <v>22</v>
      </c>
      <c r="U92" s="29">
        <v>263</v>
      </c>
      <c r="V92" s="66">
        <f t="shared" si="22"/>
        <v>1.6886035313001604E-2</v>
      </c>
      <c r="W92" s="87">
        <f t="shared" si="23"/>
        <v>23</v>
      </c>
      <c r="X92" s="29">
        <v>83</v>
      </c>
      <c r="Y92" s="66">
        <f t="shared" si="24"/>
        <v>1.3555446676465785E-2</v>
      </c>
      <c r="Z92" s="87">
        <f t="shared" si="25"/>
        <v>26</v>
      </c>
      <c r="AA92" s="29">
        <v>40</v>
      </c>
      <c r="AB92" s="66">
        <f t="shared" si="26"/>
        <v>1.2824623276691247E-2</v>
      </c>
      <c r="AC92" s="87">
        <f t="shared" si="27"/>
        <v>26</v>
      </c>
      <c r="AD92" s="29">
        <v>13</v>
      </c>
      <c r="AE92" s="66">
        <f t="shared" si="28"/>
        <v>1.2003693444136657E-2</v>
      </c>
      <c r="AF92" s="87">
        <f t="shared" si="29"/>
        <v>32</v>
      </c>
      <c r="AG92" s="29">
        <v>9</v>
      </c>
      <c r="AH92" s="66">
        <f t="shared" si="30"/>
        <v>1.7441860465116279E-2</v>
      </c>
      <c r="AI92" s="87">
        <f t="shared" si="31"/>
        <v>33</v>
      </c>
      <c r="AJ92" s="29">
        <v>1</v>
      </c>
      <c r="AK92" s="66">
        <f t="shared" si="32"/>
        <v>1.8518518518518517E-2</v>
      </c>
      <c r="AL92" s="87">
        <f t="shared" si="33"/>
        <v>44</v>
      </c>
      <c r="AM92" s="30">
        <v>1435</v>
      </c>
      <c r="AN92" s="79">
        <f t="shared" si="34"/>
        <v>2.1634579143361123E-2</v>
      </c>
      <c r="AO92" s="32">
        <f t="shared" si="35"/>
        <v>22</v>
      </c>
      <c r="AP92" s="33"/>
      <c r="AQ92" s="33"/>
      <c r="AR92" s="33"/>
      <c r="AS92" s="33"/>
      <c r="AT92" s="33"/>
      <c r="AU92" s="33"/>
      <c r="AV92" s="33"/>
      <c r="AW92" s="34"/>
      <c r="AX92" s="34"/>
      <c r="AY92" s="34"/>
      <c r="AZ92" s="34"/>
      <c r="BA92" s="34"/>
      <c r="BB92" s="34"/>
      <c r="BC92" s="34"/>
    </row>
    <row r="93" spans="1:55" x14ac:dyDescent="0.2">
      <c r="A93" s="25" t="s">
        <v>189</v>
      </c>
      <c r="B93" s="26" t="s">
        <v>18</v>
      </c>
      <c r="C93" s="27" t="s">
        <v>25</v>
      </c>
      <c r="D93" s="28" t="s">
        <v>190</v>
      </c>
      <c r="E93" s="28" t="str">
        <f>VLOOKUP(D93,Sheet2!A$1:B$353,2,FALSE)</f>
        <v>Rural 50</v>
      </c>
      <c r="F93" s="29">
        <v>9158</v>
      </c>
      <c r="G93" s="29">
        <v>10239</v>
      </c>
      <c r="H93" s="29">
        <v>6042</v>
      </c>
      <c r="I93" s="29">
        <v>4839</v>
      </c>
      <c r="J93" s="29">
        <v>3555</v>
      </c>
      <c r="K93" s="29">
        <v>2261</v>
      </c>
      <c r="L93" s="29">
        <v>1335</v>
      </c>
      <c r="M93" s="29">
        <v>133</v>
      </c>
      <c r="N93" s="30">
        <v>37562</v>
      </c>
      <c r="O93" s="31">
        <v>59</v>
      </c>
      <c r="P93" s="66">
        <f t="shared" si="18"/>
        <v>6.4424546844289148E-3</v>
      </c>
      <c r="Q93" s="87">
        <f t="shared" si="19"/>
        <v>35</v>
      </c>
      <c r="R93" s="29">
        <v>52</v>
      </c>
      <c r="S93" s="66">
        <f t="shared" si="20"/>
        <v>5.0786209590780347E-3</v>
      </c>
      <c r="T93" s="87">
        <f t="shared" si="21"/>
        <v>30</v>
      </c>
      <c r="U93" s="29">
        <v>34</v>
      </c>
      <c r="V93" s="66">
        <f t="shared" si="22"/>
        <v>5.6272757365110893E-3</v>
      </c>
      <c r="W93" s="87">
        <f t="shared" si="23"/>
        <v>27</v>
      </c>
      <c r="X93" s="29">
        <v>18</v>
      </c>
      <c r="Y93" s="66">
        <f t="shared" si="24"/>
        <v>3.7197768133911966E-3</v>
      </c>
      <c r="Z93" s="87">
        <f t="shared" si="25"/>
        <v>39</v>
      </c>
      <c r="AA93" s="29">
        <v>24</v>
      </c>
      <c r="AB93" s="66">
        <f t="shared" si="26"/>
        <v>6.7510548523206752E-3</v>
      </c>
      <c r="AC93" s="87">
        <f t="shared" si="27"/>
        <v>24</v>
      </c>
      <c r="AD93" s="29">
        <v>19</v>
      </c>
      <c r="AE93" s="66">
        <f t="shared" si="28"/>
        <v>8.4033613445378148E-3</v>
      </c>
      <c r="AF93" s="87">
        <f t="shared" si="29"/>
        <v>22</v>
      </c>
      <c r="AG93" s="29">
        <v>20</v>
      </c>
      <c r="AH93" s="66">
        <f t="shared" si="30"/>
        <v>1.4981273408239701E-2</v>
      </c>
      <c r="AI93" s="87">
        <f t="shared" si="31"/>
        <v>16</v>
      </c>
      <c r="AJ93" s="29">
        <v>2</v>
      </c>
      <c r="AK93" s="66">
        <f t="shared" si="32"/>
        <v>1.5037593984962405E-2</v>
      </c>
      <c r="AL93" s="87">
        <f t="shared" si="33"/>
        <v>35</v>
      </c>
      <c r="AM93" s="30">
        <v>228</v>
      </c>
      <c r="AN93" s="79">
        <f t="shared" si="34"/>
        <v>6.0699643256482616E-3</v>
      </c>
      <c r="AO93" s="32">
        <f t="shared" si="35"/>
        <v>29</v>
      </c>
      <c r="AP93" s="33"/>
      <c r="AQ93" s="33"/>
      <c r="AR93" s="33"/>
      <c r="AS93" s="33"/>
      <c r="AT93" s="33"/>
      <c r="AU93" s="33"/>
      <c r="AV93" s="33"/>
      <c r="AW93" s="34"/>
      <c r="AX93" s="34"/>
      <c r="AY93" s="34"/>
      <c r="AZ93" s="34"/>
      <c r="BA93" s="34"/>
      <c r="BB93" s="34"/>
      <c r="BC93" s="34"/>
    </row>
    <row r="94" spans="1:55" x14ac:dyDescent="0.2">
      <c r="A94" s="25" t="s">
        <v>191</v>
      </c>
      <c r="B94" s="26" t="s">
        <v>54</v>
      </c>
      <c r="C94" s="27" t="s">
        <v>44</v>
      </c>
      <c r="D94" s="28" t="s">
        <v>644</v>
      </c>
      <c r="E94" s="28" t="str">
        <f>VLOOKUP(D94,Sheet2!A$1:B$353,2,FALSE)</f>
        <v>Rural 50</v>
      </c>
      <c r="F94" s="29">
        <v>39769</v>
      </c>
      <c r="G94" s="29">
        <v>35247</v>
      </c>
      <c r="H94" s="29">
        <v>29398</v>
      </c>
      <c r="I94" s="29">
        <v>22899</v>
      </c>
      <c r="J94" s="29">
        <v>14394</v>
      </c>
      <c r="K94" s="29">
        <v>6315</v>
      </c>
      <c r="L94" s="29">
        <v>2942</v>
      </c>
      <c r="M94" s="29">
        <v>251</v>
      </c>
      <c r="N94" s="30">
        <v>151215</v>
      </c>
      <c r="O94" s="31">
        <v>580</v>
      </c>
      <c r="P94" s="66">
        <f t="shared" si="18"/>
        <v>1.4584223892981972E-2</v>
      </c>
      <c r="Q94" s="87">
        <f t="shared" si="19"/>
        <v>17</v>
      </c>
      <c r="R94" s="29">
        <v>401</v>
      </c>
      <c r="S94" s="66">
        <f t="shared" si="20"/>
        <v>1.1376854767781655E-2</v>
      </c>
      <c r="T94" s="87">
        <f t="shared" si="21"/>
        <v>12</v>
      </c>
      <c r="U94" s="29">
        <v>317</v>
      </c>
      <c r="V94" s="66">
        <f t="shared" si="22"/>
        <v>1.0783046465745969E-2</v>
      </c>
      <c r="W94" s="87">
        <f t="shared" si="23"/>
        <v>8</v>
      </c>
      <c r="X94" s="29">
        <v>180</v>
      </c>
      <c r="Y94" s="66">
        <f t="shared" si="24"/>
        <v>7.860605266605529E-3</v>
      </c>
      <c r="Z94" s="87">
        <f t="shared" si="25"/>
        <v>19</v>
      </c>
      <c r="AA94" s="29">
        <v>79</v>
      </c>
      <c r="AB94" s="66">
        <f t="shared" si="26"/>
        <v>5.4883979435876055E-3</v>
      </c>
      <c r="AC94" s="87">
        <f t="shared" si="27"/>
        <v>28</v>
      </c>
      <c r="AD94" s="29">
        <v>41</v>
      </c>
      <c r="AE94" s="66">
        <f t="shared" si="28"/>
        <v>6.4924782264449725E-3</v>
      </c>
      <c r="AF94" s="87">
        <f t="shared" si="29"/>
        <v>27</v>
      </c>
      <c r="AG94" s="29">
        <v>15</v>
      </c>
      <c r="AH94" s="66">
        <f t="shared" si="30"/>
        <v>5.0985723997280762E-3</v>
      </c>
      <c r="AI94" s="87">
        <f t="shared" si="31"/>
        <v>39</v>
      </c>
      <c r="AJ94" s="29">
        <v>5</v>
      </c>
      <c r="AK94" s="66">
        <f t="shared" si="32"/>
        <v>1.9920318725099601E-2</v>
      </c>
      <c r="AL94" s="87">
        <f t="shared" si="33"/>
        <v>28</v>
      </c>
      <c r="AM94" s="30">
        <v>1618</v>
      </c>
      <c r="AN94" s="79">
        <f t="shared" si="34"/>
        <v>1.0699996693449725E-2</v>
      </c>
      <c r="AO94" s="32">
        <f t="shared" si="35"/>
        <v>10</v>
      </c>
      <c r="AP94" s="33"/>
      <c r="AQ94" s="33"/>
      <c r="AR94" s="33"/>
      <c r="AS94" s="33"/>
      <c r="AT94" s="33"/>
      <c r="AU94" s="33"/>
      <c r="AV94" s="33"/>
      <c r="AW94" s="34"/>
      <c r="AX94" s="34"/>
      <c r="AY94" s="34"/>
      <c r="AZ94" s="34"/>
      <c r="BA94" s="34"/>
      <c r="BB94" s="34"/>
      <c r="BC94" s="34"/>
    </row>
    <row r="95" spans="1:55" x14ac:dyDescent="0.2">
      <c r="A95" s="25" t="s">
        <v>192</v>
      </c>
      <c r="B95" s="26" t="s">
        <v>18</v>
      </c>
      <c r="C95" s="27" t="s">
        <v>60</v>
      </c>
      <c r="D95" s="28" t="s">
        <v>193</v>
      </c>
      <c r="E95" s="28" t="str">
        <f>VLOOKUP(D95,Sheet2!A$1:B$353,2,FALSE)</f>
        <v>Significant Rural</v>
      </c>
      <c r="F95" s="29">
        <v>17501</v>
      </c>
      <c r="G95" s="29">
        <v>10651</v>
      </c>
      <c r="H95" s="29">
        <v>8025</v>
      </c>
      <c r="I95" s="29">
        <v>5631</v>
      </c>
      <c r="J95" s="29">
        <v>3932</v>
      </c>
      <c r="K95" s="29">
        <v>2055</v>
      </c>
      <c r="L95" s="29">
        <v>1086</v>
      </c>
      <c r="M95" s="29">
        <v>91</v>
      </c>
      <c r="N95" s="30">
        <v>48972</v>
      </c>
      <c r="O95" s="31">
        <v>51</v>
      </c>
      <c r="P95" s="66">
        <f t="shared" si="18"/>
        <v>2.9141191931889607E-3</v>
      </c>
      <c r="Q95" s="87">
        <f t="shared" si="19"/>
        <v>49</v>
      </c>
      <c r="R95" s="29">
        <v>30</v>
      </c>
      <c r="S95" s="66">
        <f t="shared" si="20"/>
        <v>2.8166369354990142E-3</v>
      </c>
      <c r="T95" s="87">
        <f t="shared" si="21"/>
        <v>46</v>
      </c>
      <c r="U95" s="29">
        <v>33</v>
      </c>
      <c r="V95" s="66">
        <f t="shared" si="22"/>
        <v>4.1121495327102802E-3</v>
      </c>
      <c r="W95" s="87">
        <f t="shared" si="23"/>
        <v>32</v>
      </c>
      <c r="X95" s="29">
        <v>17</v>
      </c>
      <c r="Y95" s="66">
        <f t="shared" si="24"/>
        <v>3.0190019534718521E-3</v>
      </c>
      <c r="Z95" s="87">
        <f t="shared" si="25"/>
        <v>43</v>
      </c>
      <c r="AA95" s="29">
        <v>19</v>
      </c>
      <c r="AB95" s="66">
        <f t="shared" si="26"/>
        <v>4.8321464903357068E-3</v>
      </c>
      <c r="AC95" s="87">
        <f t="shared" si="27"/>
        <v>30</v>
      </c>
      <c r="AD95" s="29">
        <v>15</v>
      </c>
      <c r="AE95" s="66">
        <f t="shared" si="28"/>
        <v>7.2992700729927005E-3</v>
      </c>
      <c r="AF95" s="87">
        <f t="shared" si="29"/>
        <v>19</v>
      </c>
      <c r="AG95" s="29">
        <v>4</v>
      </c>
      <c r="AH95" s="66">
        <f t="shared" si="30"/>
        <v>3.6832412523020259E-3</v>
      </c>
      <c r="AI95" s="87">
        <f t="shared" si="31"/>
        <v>44</v>
      </c>
      <c r="AJ95" s="29">
        <v>0</v>
      </c>
      <c r="AK95" s="66">
        <f t="shared" si="32"/>
        <v>0</v>
      </c>
      <c r="AL95" s="87">
        <f t="shared" si="33"/>
        <v>45</v>
      </c>
      <c r="AM95" s="30">
        <v>169</v>
      </c>
      <c r="AN95" s="79">
        <f t="shared" si="34"/>
        <v>3.4509515641591112E-3</v>
      </c>
      <c r="AO95" s="32">
        <f t="shared" si="35"/>
        <v>40</v>
      </c>
      <c r="AP95" s="33"/>
      <c r="AQ95" s="33"/>
      <c r="AR95" s="33"/>
      <c r="AS95" s="33"/>
      <c r="AT95" s="33"/>
      <c r="AU95" s="33"/>
      <c r="AV95" s="33"/>
      <c r="AW95" s="34"/>
      <c r="AX95" s="34"/>
      <c r="AY95" s="34"/>
      <c r="AZ95" s="34"/>
      <c r="BA95" s="34"/>
      <c r="BB95" s="34"/>
      <c r="BC95" s="34"/>
    </row>
    <row r="96" spans="1:55" x14ac:dyDescent="0.2">
      <c r="A96" s="25" t="s">
        <v>194</v>
      </c>
      <c r="B96" s="26" t="s">
        <v>18</v>
      </c>
      <c r="C96" s="27" t="s">
        <v>19</v>
      </c>
      <c r="D96" s="28" t="s">
        <v>195</v>
      </c>
      <c r="E96" s="28" t="str">
        <f>VLOOKUP(D96,Sheet2!A$1:B$353,2,FALSE)</f>
        <v>Other Urban</v>
      </c>
      <c r="F96" s="29">
        <v>8180</v>
      </c>
      <c r="G96" s="29">
        <v>12748</v>
      </c>
      <c r="H96" s="29">
        <v>10592</v>
      </c>
      <c r="I96" s="29">
        <v>8540</v>
      </c>
      <c r="J96" s="29">
        <v>4484</v>
      </c>
      <c r="K96" s="29">
        <v>2014</v>
      </c>
      <c r="L96" s="29">
        <v>1096</v>
      </c>
      <c r="M96" s="29">
        <v>89</v>
      </c>
      <c r="N96" s="30">
        <v>47743</v>
      </c>
      <c r="O96" s="31">
        <v>91</v>
      </c>
      <c r="P96" s="66">
        <f t="shared" si="18"/>
        <v>1.1124694376528117E-2</v>
      </c>
      <c r="Q96" s="87">
        <f t="shared" si="19"/>
        <v>20</v>
      </c>
      <c r="R96" s="29">
        <v>116</v>
      </c>
      <c r="S96" s="66">
        <f t="shared" si="20"/>
        <v>9.099466582993411E-3</v>
      </c>
      <c r="T96" s="87">
        <f t="shared" si="21"/>
        <v>18</v>
      </c>
      <c r="U96" s="29">
        <v>196</v>
      </c>
      <c r="V96" s="66">
        <f t="shared" si="22"/>
        <v>1.8504531722054379E-2</v>
      </c>
      <c r="W96" s="87">
        <f t="shared" si="23"/>
        <v>5</v>
      </c>
      <c r="X96" s="29">
        <v>363</v>
      </c>
      <c r="Y96" s="66">
        <f t="shared" si="24"/>
        <v>4.2505854800936771E-2</v>
      </c>
      <c r="Z96" s="87">
        <f t="shared" si="25"/>
        <v>1</v>
      </c>
      <c r="AA96" s="29">
        <v>204</v>
      </c>
      <c r="AB96" s="66">
        <f t="shared" si="26"/>
        <v>4.5495093666369314E-2</v>
      </c>
      <c r="AC96" s="87">
        <f t="shared" si="27"/>
        <v>2</v>
      </c>
      <c r="AD96" s="29">
        <v>99</v>
      </c>
      <c r="AE96" s="66">
        <f t="shared" si="28"/>
        <v>4.9155908639523335E-2</v>
      </c>
      <c r="AF96" s="87">
        <f t="shared" si="29"/>
        <v>2</v>
      </c>
      <c r="AG96" s="29">
        <v>51</v>
      </c>
      <c r="AH96" s="66">
        <f t="shared" si="30"/>
        <v>4.6532846715328466E-2</v>
      </c>
      <c r="AI96" s="87">
        <f t="shared" si="31"/>
        <v>2</v>
      </c>
      <c r="AJ96" s="29">
        <v>3</v>
      </c>
      <c r="AK96" s="66">
        <f t="shared" si="32"/>
        <v>3.3707865168539325E-2</v>
      </c>
      <c r="AL96" s="87">
        <f t="shared" si="33"/>
        <v>10</v>
      </c>
      <c r="AM96" s="30">
        <v>1123</v>
      </c>
      <c r="AN96" s="79">
        <f t="shared" si="34"/>
        <v>2.352177282533565E-2</v>
      </c>
      <c r="AO96" s="32">
        <f t="shared" si="35"/>
        <v>4</v>
      </c>
      <c r="AP96" s="33"/>
      <c r="AQ96" s="33"/>
      <c r="AR96" s="33"/>
      <c r="AS96" s="33"/>
      <c r="AT96" s="33"/>
      <c r="AU96" s="33"/>
      <c r="AV96" s="33"/>
      <c r="AW96" s="34"/>
      <c r="AX96" s="34"/>
      <c r="AY96" s="34"/>
      <c r="AZ96" s="34"/>
      <c r="BA96" s="34"/>
      <c r="BB96" s="34"/>
      <c r="BC96" s="34"/>
    </row>
    <row r="97" spans="1:55" x14ac:dyDescent="0.2">
      <c r="A97" s="25" t="s">
        <v>196</v>
      </c>
      <c r="B97" s="26" t="s">
        <v>18</v>
      </c>
      <c r="C97" s="27" t="s">
        <v>19</v>
      </c>
      <c r="D97" s="28" t="s">
        <v>197</v>
      </c>
      <c r="E97" s="28" t="str">
        <f>VLOOKUP(D97,Sheet2!A$1:B$353,2,FALSE)</f>
        <v>Significant Rural</v>
      </c>
      <c r="F97" s="29">
        <v>4395</v>
      </c>
      <c r="G97" s="29">
        <v>11200</v>
      </c>
      <c r="H97" s="29">
        <v>17273</v>
      </c>
      <c r="I97" s="29">
        <v>9401</v>
      </c>
      <c r="J97" s="29">
        <v>6928</v>
      </c>
      <c r="K97" s="29">
        <v>2799</v>
      </c>
      <c r="L97" s="29">
        <v>1019</v>
      </c>
      <c r="M97" s="29">
        <v>23</v>
      </c>
      <c r="N97" s="30">
        <v>53038</v>
      </c>
      <c r="O97" s="31">
        <v>28</v>
      </c>
      <c r="P97" s="66">
        <f t="shared" si="18"/>
        <v>6.3708759954493746E-3</v>
      </c>
      <c r="Q97" s="87">
        <f t="shared" si="19"/>
        <v>35</v>
      </c>
      <c r="R97" s="29">
        <v>40</v>
      </c>
      <c r="S97" s="66">
        <f t="shared" si="20"/>
        <v>3.5714285714285713E-3</v>
      </c>
      <c r="T97" s="87">
        <f t="shared" si="21"/>
        <v>35</v>
      </c>
      <c r="U97" s="29">
        <v>62</v>
      </c>
      <c r="V97" s="66">
        <f t="shared" si="22"/>
        <v>3.5894170092051177E-3</v>
      </c>
      <c r="W97" s="87">
        <f t="shared" si="23"/>
        <v>34</v>
      </c>
      <c r="X97" s="29">
        <v>34</v>
      </c>
      <c r="Y97" s="66">
        <f t="shared" si="24"/>
        <v>3.616636528028933E-3</v>
      </c>
      <c r="Z97" s="87">
        <f t="shared" si="25"/>
        <v>35</v>
      </c>
      <c r="AA97" s="29">
        <v>29</v>
      </c>
      <c r="AB97" s="66">
        <f t="shared" si="26"/>
        <v>4.1859122401847575E-3</v>
      </c>
      <c r="AC97" s="87">
        <f t="shared" si="27"/>
        <v>31</v>
      </c>
      <c r="AD97" s="29">
        <v>12</v>
      </c>
      <c r="AE97" s="66">
        <f t="shared" si="28"/>
        <v>4.2872454448017148E-3</v>
      </c>
      <c r="AF97" s="87">
        <f t="shared" si="29"/>
        <v>39</v>
      </c>
      <c r="AG97" s="29">
        <v>14</v>
      </c>
      <c r="AH97" s="66">
        <f t="shared" si="30"/>
        <v>1.3738959764474975E-2</v>
      </c>
      <c r="AI97" s="87">
        <f t="shared" si="31"/>
        <v>13</v>
      </c>
      <c r="AJ97" s="29">
        <v>0</v>
      </c>
      <c r="AK97" s="66">
        <f t="shared" si="32"/>
        <v>0</v>
      </c>
      <c r="AL97" s="87">
        <f t="shared" si="33"/>
        <v>45</v>
      </c>
      <c r="AM97" s="30">
        <v>219</v>
      </c>
      <c r="AN97" s="79">
        <f t="shared" si="34"/>
        <v>4.1291149741694635E-3</v>
      </c>
      <c r="AO97" s="32">
        <f t="shared" si="35"/>
        <v>37</v>
      </c>
      <c r="AP97" s="33"/>
      <c r="AQ97" s="33"/>
      <c r="AR97" s="33"/>
      <c r="AS97" s="33"/>
      <c r="AT97" s="33"/>
      <c r="AU97" s="33"/>
      <c r="AV97" s="33"/>
      <c r="AW97" s="34"/>
      <c r="AX97" s="34"/>
      <c r="AY97" s="34"/>
      <c r="AZ97" s="34"/>
      <c r="BA97" s="34"/>
      <c r="BB97" s="34"/>
      <c r="BC97" s="34"/>
    </row>
    <row r="98" spans="1:55" x14ac:dyDescent="0.2">
      <c r="A98" s="25" t="s">
        <v>198</v>
      </c>
      <c r="B98" s="26" t="s">
        <v>18</v>
      </c>
      <c r="C98" s="27" t="s">
        <v>22</v>
      </c>
      <c r="D98" s="28" t="s">
        <v>199</v>
      </c>
      <c r="E98" s="28" t="str">
        <f>VLOOKUP(D98,Sheet2!A$1:B$353,2,FALSE)</f>
        <v>Rural 80</v>
      </c>
      <c r="F98" s="29">
        <v>4188</v>
      </c>
      <c r="G98" s="29">
        <v>6816</v>
      </c>
      <c r="H98" s="29">
        <v>5169</v>
      </c>
      <c r="I98" s="29">
        <v>4528</v>
      </c>
      <c r="J98" s="29">
        <v>3184</v>
      </c>
      <c r="K98" s="29">
        <v>1019</v>
      </c>
      <c r="L98" s="29">
        <v>398</v>
      </c>
      <c r="M98" s="29">
        <v>48</v>
      </c>
      <c r="N98" s="30">
        <v>25350</v>
      </c>
      <c r="O98" s="31">
        <v>218</v>
      </c>
      <c r="P98" s="66">
        <f t="shared" si="18"/>
        <v>5.2053486150907352E-2</v>
      </c>
      <c r="Q98" s="87">
        <f t="shared" si="19"/>
        <v>10</v>
      </c>
      <c r="R98" s="29">
        <v>327</v>
      </c>
      <c r="S98" s="66">
        <f t="shared" si="20"/>
        <v>4.7975352112676055E-2</v>
      </c>
      <c r="T98" s="87">
        <f t="shared" si="21"/>
        <v>6</v>
      </c>
      <c r="U98" s="29">
        <v>291</v>
      </c>
      <c r="V98" s="66">
        <f t="shared" si="22"/>
        <v>5.629715612304121E-2</v>
      </c>
      <c r="W98" s="87">
        <f t="shared" si="23"/>
        <v>6</v>
      </c>
      <c r="X98" s="29">
        <v>227</v>
      </c>
      <c r="Y98" s="66">
        <f t="shared" si="24"/>
        <v>5.0132508833922264E-2</v>
      </c>
      <c r="Z98" s="87">
        <f t="shared" si="25"/>
        <v>12</v>
      </c>
      <c r="AA98" s="29">
        <v>150</v>
      </c>
      <c r="AB98" s="66">
        <f t="shared" si="26"/>
        <v>4.7110552763819098E-2</v>
      </c>
      <c r="AC98" s="87">
        <f t="shared" si="27"/>
        <v>12</v>
      </c>
      <c r="AD98" s="29">
        <v>84</v>
      </c>
      <c r="AE98" s="66">
        <f t="shared" si="28"/>
        <v>8.2433758586849856E-2</v>
      </c>
      <c r="AF98" s="87">
        <f t="shared" si="29"/>
        <v>7</v>
      </c>
      <c r="AG98" s="29">
        <v>55</v>
      </c>
      <c r="AH98" s="66">
        <f t="shared" si="30"/>
        <v>0.13819095477386933</v>
      </c>
      <c r="AI98" s="87">
        <f t="shared" si="31"/>
        <v>4</v>
      </c>
      <c r="AJ98" s="29">
        <v>5</v>
      </c>
      <c r="AK98" s="66">
        <f t="shared" si="32"/>
        <v>0.10416666666666667</v>
      </c>
      <c r="AL98" s="87">
        <f t="shared" si="33"/>
        <v>16</v>
      </c>
      <c r="AM98" s="30">
        <v>1357</v>
      </c>
      <c r="AN98" s="79">
        <f t="shared" si="34"/>
        <v>5.3530571992110455E-2</v>
      </c>
      <c r="AO98" s="32">
        <f t="shared" si="35"/>
        <v>9</v>
      </c>
      <c r="AP98" s="33"/>
      <c r="AQ98" s="33"/>
      <c r="AR98" s="33"/>
      <c r="AS98" s="33"/>
      <c r="AT98" s="33"/>
      <c r="AU98" s="33"/>
      <c r="AV98" s="33"/>
      <c r="AW98" s="34"/>
      <c r="AX98" s="34"/>
      <c r="AY98" s="34"/>
      <c r="AZ98" s="34"/>
      <c r="BA98" s="34"/>
      <c r="BB98" s="34"/>
      <c r="BC98" s="34"/>
    </row>
    <row r="99" spans="1:55" x14ac:dyDescent="0.2">
      <c r="A99" s="25" t="s">
        <v>200</v>
      </c>
      <c r="B99" s="26" t="s">
        <v>18</v>
      </c>
      <c r="C99" s="27" t="s">
        <v>19</v>
      </c>
      <c r="D99" s="28" t="s">
        <v>201</v>
      </c>
      <c r="E99" s="28" t="str">
        <f>VLOOKUP(D99,Sheet2!A$1:B$353,2,FALSE)</f>
        <v>Major Urban</v>
      </c>
      <c r="F99" s="29">
        <v>322</v>
      </c>
      <c r="G99" s="29">
        <v>1839</v>
      </c>
      <c r="H99" s="29">
        <v>7230</v>
      </c>
      <c r="I99" s="29">
        <v>13203</v>
      </c>
      <c r="J99" s="29">
        <v>10700</v>
      </c>
      <c r="K99" s="29">
        <v>7752</v>
      </c>
      <c r="L99" s="29">
        <v>11089</v>
      </c>
      <c r="M99" s="29">
        <v>3663</v>
      </c>
      <c r="N99" s="30">
        <v>55798</v>
      </c>
      <c r="O99" s="31">
        <v>24</v>
      </c>
      <c r="P99" s="66">
        <f t="shared" si="18"/>
        <v>7.4534161490683232E-2</v>
      </c>
      <c r="Q99" s="87">
        <f t="shared" si="19"/>
        <v>4</v>
      </c>
      <c r="R99" s="29">
        <v>18</v>
      </c>
      <c r="S99" s="66">
        <f t="shared" si="20"/>
        <v>9.7879282218597055E-3</v>
      </c>
      <c r="T99" s="87">
        <f t="shared" si="21"/>
        <v>22</v>
      </c>
      <c r="U99" s="29">
        <v>65</v>
      </c>
      <c r="V99" s="66">
        <f t="shared" si="22"/>
        <v>8.9903181189488236E-3</v>
      </c>
      <c r="W99" s="87">
        <f t="shared" si="23"/>
        <v>24</v>
      </c>
      <c r="X99" s="29">
        <v>110</v>
      </c>
      <c r="Y99" s="66">
        <f t="shared" si="24"/>
        <v>8.3314398242823606E-3</v>
      </c>
      <c r="Z99" s="87">
        <f t="shared" si="25"/>
        <v>24</v>
      </c>
      <c r="AA99" s="29">
        <v>86</v>
      </c>
      <c r="AB99" s="66">
        <f t="shared" si="26"/>
        <v>8.0373831775700927E-3</v>
      </c>
      <c r="AC99" s="87">
        <f t="shared" si="27"/>
        <v>22</v>
      </c>
      <c r="AD99" s="29">
        <v>71</v>
      </c>
      <c r="AE99" s="66">
        <f t="shared" si="28"/>
        <v>9.1589267285861718E-3</v>
      </c>
      <c r="AF99" s="87">
        <f t="shared" si="29"/>
        <v>19</v>
      </c>
      <c r="AG99" s="29">
        <v>113</v>
      </c>
      <c r="AH99" s="66">
        <f t="shared" si="30"/>
        <v>1.0190278654522499E-2</v>
      </c>
      <c r="AI99" s="87">
        <f t="shared" si="31"/>
        <v>21</v>
      </c>
      <c r="AJ99" s="29">
        <v>67</v>
      </c>
      <c r="AK99" s="66">
        <f t="shared" si="32"/>
        <v>1.8291018291018292E-2</v>
      </c>
      <c r="AL99" s="87">
        <f t="shared" si="33"/>
        <v>19</v>
      </c>
      <c r="AM99" s="30">
        <v>554</v>
      </c>
      <c r="AN99" s="79">
        <f t="shared" si="34"/>
        <v>9.9286712785404494E-3</v>
      </c>
      <c r="AO99" s="32">
        <f t="shared" si="35"/>
        <v>20</v>
      </c>
      <c r="AP99" s="33"/>
      <c r="AQ99" s="33"/>
      <c r="AR99" s="33"/>
      <c r="AS99" s="33"/>
      <c r="AT99" s="33"/>
      <c r="AU99" s="33"/>
      <c r="AV99" s="33"/>
      <c r="AW99" s="34"/>
      <c r="AX99" s="34"/>
      <c r="AY99" s="34"/>
      <c r="AZ99" s="34"/>
      <c r="BA99" s="34"/>
      <c r="BB99" s="34"/>
      <c r="BC99" s="34"/>
    </row>
    <row r="100" spans="1:55" x14ac:dyDescent="0.2">
      <c r="A100" s="25" t="s">
        <v>202</v>
      </c>
      <c r="B100" s="26" t="s">
        <v>38</v>
      </c>
      <c r="C100" s="27" t="s">
        <v>39</v>
      </c>
      <c r="D100" s="28" t="s">
        <v>203</v>
      </c>
      <c r="E100" s="28" t="str">
        <f>VLOOKUP(D100,Sheet2!A$1:B$353,2,FALSE)</f>
        <v>Major Urban</v>
      </c>
      <c r="F100" s="29">
        <v>5006</v>
      </c>
      <c r="G100" s="29">
        <v>11379</v>
      </c>
      <c r="H100" s="29">
        <v>33270</v>
      </c>
      <c r="I100" s="29">
        <v>35870</v>
      </c>
      <c r="J100" s="29">
        <v>20802</v>
      </c>
      <c r="K100" s="29">
        <v>8966</v>
      </c>
      <c r="L100" s="29">
        <v>5821</v>
      </c>
      <c r="M100" s="29">
        <v>867</v>
      </c>
      <c r="N100" s="30">
        <v>121981</v>
      </c>
      <c r="O100" s="31">
        <v>28</v>
      </c>
      <c r="P100" s="66">
        <f t="shared" si="18"/>
        <v>5.593288054334798E-3</v>
      </c>
      <c r="Q100" s="87">
        <f t="shared" si="19"/>
        <v>45</v>
      </c>
      <c r="R100" s="29">
        <v>150</v>
      </c>
      <c r="S100" s="66">
        <f t="shared" si="20"/>
        <v>1.3182177695755339E-2</v>
      </c>
      <c r="T100" s="87">
        <f t="shared" si="21"/>
        <v>16</v>
      </c>
      <c r="U100" s="29">
        <v>349</v>
      </c>
      <c r="V100" s="66">
        <f t="shared" si="22"/>
        <v>1.0489930868650436E-2</v>
      </c>
      <c r="W100" s="87">
        <f t="shared" si="23"/>
        <v>18</v>
      </c>
      <c r="X100" s="29">
        <v>281</v>
      </c>
      <c r="Y100" s="66">
        <f t="shared" si="24"/>
        <v>7.8338444382492333E-3</v>
      </c>
      <c r="Z100" s="87">
        <f t="shared" si="25"/>
        <v>25</v>
      </c>
      <c r="AA100" s="29">
        <v>114</v>
      </c>
      <c r="AB100" s="66">
        <f t="shared" si="26"/>
        <v>5.4802422843957315E-3</v>
      </c>
      <c r="AC100" s="87">
        <f t="shared" si="27"/>
        <v>33</v>
      </c>
      <c r="AD100" s="29">
        <v>54</v>
      </c>
      <c r="AE100" s="66">
        <f t="shared" si="28"/>
        <v>6.0227526210127145E-3</v>
      </c>
      <c r="AF100" s="87">
        <f t="shared" si="29"/>
        <v>34</v>
      </c>
      <c r="AG100" s="29">
        <v>33</v>
      </c>
      <c r="AH100" s="66">
        <f t="shared" si="30"/>
        <v>5.6691290156330523E-3</v>
      </c>
      <c r="AI100" s="87">
        <f t="shared" si="31"/>
        <v>36</v>
      </c>
      <c r="AJ100" s="29">
        <v>7</v>
      </c>
      <c r="AK100" s="66">
        <f t="shared" si="32"/>
        <v>8.0738177623990767E-3</v>
      </c>
      <c r="AL100" s="87">
        <f t="shared" si="33"/>
        <v>34</v>
      </c>
      <c r="AM100" s="30">
        <v>1016</v>
      </c>
      <c r="AN100" s="79">
        <f t="shared" si="34"/>
        <v>8.3291660176584882E-3</v>
      </c>
      <c r="AO100" s="32">
        <f t="shared" si="35"/>
        <v>24</v>
      </c>
      <c r="AP100" s="33"/>
      <c r="AQ100" s="33"/>
      <c r="AR100" s="33"/>
      <c r="AS100" s="33"/>
      <c r="AT100" s="33"/>
      <c r="AU100" s="33"/>
      <c r="AV100" s="33"/>
      <c r="AW100" s="34"/>
      <c r="AX100" s="34"/>
      <c r="AY100" s="34"/>
      <c r="AZ100" s="34"/>
      <c r="BA100" s="34"/>
      <c r="BB100" s="34"/>
      <c r="BC100" s="34"/>
    </row>
    <row r="101" spans="1:55" x14ac:dyDescent="0.2">
      <c r="A101" s="25" t="s">
        <v>204</v>
      </c>
      <c r="B101" s="26" t="s">
        <v>18</v>
      </c>
      <c r="C101" s="27" t="s">
        <v>10</v>
      </c>
      <c r="D101" s="28" t="s">
        <v>205</v>
      </c>
      <c r="E101" s="28" t="str">
        <f>VLOOKUP(D101,Sheet2!A$1:B$353,2,FALSE)</f>
        <v>Significant Rural</v>
      </c>
      <c r="F101" s="29">
        <v>1750</v>
      </c>
      <c r="G101" s="29">
        <v>4901</v>
      </c>
      <c r="H101" s="29">
        <v>11375</v>
      </c>
      <c r="I101" s="29">
        <v>13690</v>
      </c>
      <c r="J101" s="29">
        <v>9346</v>
      </c>
      <c r="K101" s="29">
        <v>6708</v>
      </c>
      <c r="L101" s="29">
        <v>5788</v>
      </c>
      <c r="M101" s="29">
        <v>1131</v>
      </c>
      <c r="N101" s="30">
        <v>54689</v>
      </c>
      <c r="O101" s="31">
        <v>24</v>
      </c>
      <c r="P101" s="66">
        <f t="shared" si="18"/>
        <v>1.3714285714285714E-2</v>
      </c>
      <c r="Q101" s="87">
        <f t="shared" si="19"/>
        <v>15</v>
      </c>
      <c r="R101" s="29">
        <v>42</v>
      </c>
      <c r="S101" s="66">
        <f t="shared" si="20"/>
        <v>8.5696796572128139E-3</v>
      </c>
      <c r="T101" s="87">
        <f t="shared" si="21"/>
        <v>16</v>
      </c>
      <c r="U101" s="29">
        <v>59</v>
      </c>
      <c r="V101" s="66">
        <f t="shared" si="22"/>
        <v>5.1868131868131866E-3</v>
      </c>
      <c r="W101" s="87">
        <f t="shared" si="23"/>
        <v>26</v>
      </c>
      <c r="X101" s="29">
        <v>45</v>
      </c>
      <c r="Y101" s="66">
        <f t="shared" si="24"/>
        <v>3.2870708546384221E-3</v>
      </c>
      <c r="Z101" s="87">
        <f t="shared" si="25"/>
        <v>40</v>
      </c>
      <c r="AA101" s="29">
        <v>24</v>
      </c>
      <c r="AB101" s="66">
        <f t="shared" si="26"/>
        <v>2.5679435052428845E-3</v>
      </c>
      <c r="AC101" s="87">
        <f t="shared" si="27"/>
        <v>46</v>
      </c>
      <c r="AD101" s="29">
        <v>32</v>
      </c>
      <c r="AE101" s="66">
        <f t="shared" si="28"/>
        <v>4.7704233750745376E-3</v>
      </c>
      <c r="AF101" s="87">
        <f t="shared" si="29"/>
        <v>34</v>
      </c>
      <c r="AG101" s="29">
        <v>34</v>
      </c>
      <c r="AH101" s="66">
        <f t="shared" si="30"/>
        <v>5.874222529371113E-3</v>
      </c>
      <c r="AI101" s="87">
        <f t="shared" si="31"/>
        <v>34</v>
      </c>
      <c r="AJ101" s="29">
        <v>10</v>
      </c>
      <c r="AK101" s="66">
        <f t="shared" si="32"/>
        <v>8.8417329796640146E-3</v>
      </c>
      <c r="AL101" s="87">
        <f t="shared" si="33"/>
        <v>37</v>
      </c>
      <c r="AM101" s="30">
        <v>270</v>
      </c>
      <c r="AN101" s="79">
        <f t="shared" si="34"/>
        <v>4.9370074420815886E-3</v>
      </c>
      <c r="AO101" s="32">
        <f t="shared" si="35"/>
        <v>32</v>
      </c>
      <c r="AP101" s="33"/>
      <c r="AQ101" s="33"/>
      <c r="AR101" s="33"/>
      <c r="AS101" s="33"/>
      <c r="AT101" s="33"/>
      <c r="AU101" s="33"/>
      <c r="AV101" s="33"/>
      <c r="AW101" s="34"/>
      <c r="AX101" s="34"/>
      <c r="AY101" s="34"/>
      <c r="AZ101" s="34"/>
      <c r="BA101" s="34"/>
      <c r="BB101" s="34"/>
      <c r="BC101" s="34"/>
    </row>
    <row r="102" spans="1:55" x14ac:dyDescent="0.2">
      <c r="A102" s="25" t="s">
        <v>206</v>
      </c>
      <c r="B102" s="26" t="s">
        <v>18</v>
      </c>
      <c r="C102" s="27" t="s">
        <v>19</v>
      </c>
      <c r="D102" s="28" t="s">
        <v>207</v>
      </c>
      <c r="E102" s="28" t="str">
        <f>VLOOKUP(D102,Sheet2!A$1:B$353,2,FALSE)</f>
        <v>Major Urban</v>
      </c>
      <c r="F102" s="29">
        <v>147</v>
      </c>
      <c r="G102" s="29">
        <v>1144</v>
      </c>
      <c r="H102" s="29">
        <v>4897</v>
      </c>
      <c r="I102" s="29">
        <v>8458</v>
      </c>
      <c r="J102" s="29">
        <v>7650</v>
      </c>
      <c r="K102" s="29">
        <v>4481</v>
      </c>
      <c r="L102" s="29">
        <v>3867</v>
      </c>
      <c r="M102" s="29">
        <v>129</v>
      </c>
      <c r="N102" s="30">
        <v>30773</v>
      </c>
      <c r="O102" s="31">
        <v>1</v>
      </c>
      <c r="P102" s="66">
        <f t="shared" si="18"/>
        <v>6.8027210884353739E-3</v>
      </c>
      <c r="Q102" s="87">
        <f t="shared" si="19"/>
        <v>36</v>
      </c>
      <c r="R102" s="29">
        <v>6</v>
      </c>
      <c r="S102" s="66">
        <f t="shared" si="20"/>
        <v>5.244755244755245E-3</v>
      </c>
      <c r="T102" s="87">
        <f t="shared" si="21"/>
        <v>46</v>
      </c>
      <c r="U102" s="29">
        <v>38</v>
      </c>
      <c r="V102" s="66">
        <f t="shared" si="22"/>
        <v>7.7598529712068617E-3</v>
      </c>
      <c r="W102" s="87">
        <f t="shared" si="23"/>
        <v>30</v>
      </c>
      <c r="X102" s="29">
        <v>51</v>
      </c>
      <c r="Y102" s="66">
        <f t="shared" si="24"/>
        <v>6.0297942776069997E-3</v>
      </c>
      <c r="Z102" s="87">
        <f t="shared" si="25"/>
        <v>34</v>
      </c>
      <c r="AA102" s="29">
        <v>23</v>
      </c>
      <c r="AB102" s="66">
        <f t="shared" si="26"/>
        <v>3.0065359477124184E-3</v>
      </c>
      <c r="AC102" s="87">
        <f t="shared" si="27"/>
        <v>51</v>
      </c>
      <c r="AD102" s="29">
        <v>8</v>
      </c>
      <c r="AE102" s="66">
        <f t="shared" si="28"/>
        <v>1.7853157777281857E-3</v>
      </c>
      <c r="AF102" s="87">
        <f t="shared" si="29"/>
        <v>58</v>
      </c>
      <c r="AG102" s="29">
        <v>9</v>
      </c>
      <c r="AH102" s="66">
        <f t="shared" si="30"/>
        <v>2.3273855702094647E-3</v>
      </c>
      <c r="AI102" s="87">
        <f t="shared" si="31"/>
        <v>59</v>
      </c>
      <c r="AJ102" s="29">
        <v>0</v>
      </c>
      <c r="AK102" s="66">
        <f t="shared" si="32"/>
        <v>0</v>
      </c>
      <c r="AL102" s="87">
        <f t="shared" si="33"/>
        <v>53</v>
      </c>
      <c r="AM102" s="30">
        <v>136</v>
      </c>
      <c r="AN102" s="79">
        <f t="shared" si="34"/>
        <v>4.4194586163195009E-3</v>
      </c>
      <c r="AO102" s="32">
        <f t="shared" si="35"/>
        <v>47</v>
      </c>
      <c r="AP102" s="33"/>
      <c r="AQ102" s="33"/>
      <c r="AR102" s="33"/>
      <c r="AS102" s="33"/>
      <c r="AT102" s="33"/>
      <c r="AU102" s="33"/>
      <c r="AV102" s="33"/>
      <c r="AW102" s="34"/>
      <c r="AX102" s="34"/>
      <c r="AY102" s="34"/>
      <c r="AZ102" s="34"/>
      <c r="BA102" s="34"/>
      <c r="BB102" s="34"/>
      <c r="BC102" s="34"/>
    </row>
    <row r="103" spans="1:55" x14ac:dyDescent="0.2">
      <c r="A103" s="25" t="s">
        <v>208</v>
      </c>
      <c r="B103" s="26" t="s">
        <v>18</v>
      </c>
      <c r="C103" s="27" t="s">
        <v>25</v>
      </c>
      <c r="D103" s="28" t="s">
        <v>209</v>
      </c>
      <c r="E103" s="28" t="str">
        <f>VLOOKUP(D103,Sheet2!A$1:B$353,2,FALSE)</f>
        <v>Large Urban</v>
      </c>
      <c r="F103" s="29">
        <v>21122</v>
      </c>
      <c r="G103" s="29">
        <v>13332</v>
      </c>
      <c r="H103" s="29">
        <v>7661</v>
      </c>
      <c r="I103" s="29">
        <v>4957</v>
      </c>
      <c r="J103" s="29">
        <v>2147</v>
      </c>
      <c r="K103" s="29">
        <v>809</v>
      </c>
      <c r="L103" s="29">
        <v>480</v>
      </c>
      <c r="M103" s="29">
        <v>36</v>
      </c>
      <c r="N103" s="30">
        <v>50544</v>
      </c>
      <c r="O103" s="31">
        <v>41</v>
      </c>
      <c r="P103" s="66">
        <f t="shared" si="18"/>
        <v>1.9411040621153299E-3</v>
      </c>
      <c r="Q103" s="87">
        <f t="shared" si="19"/>
        <v>37</v>
      </c>
      <c r="R103" s="29">
        <v>30</v>
      </c>
      <c r="S103" s="66">
        <f t="shared" si="20"/>
        <v>2.2502250225022503E-3</v>
      </c>
      <c r="T103" s="87">
        <f t="shared" si="21"/>
        <v>33</v>
      </c>
      <c r="U103" s="29">
        <v>12</v>
      </c>
      <c r="V103" s="66">
        <f t="shared" si="22"/>
        <v>1.5663751468476699E-3</v>
      </c>
      <c r="W103" s="87">
        <f t="shared" si="23"/>
        <v>36</v>
      </c>
      <c r="X103" s="29">
        <v>9</v>
      </c>
      <c r="Y103" s="66">
        <f t="shared" si="24"/>
        <v>1.8156142828323583E-3</v>
      </c>
      <c r="Z103" s="87">
        <f t="shared" si="25"/>
        <v>34</v>
      </c>
      <c r="AA103" s="29">
        <v>6</v>
      </c>
      <c r="AB103" s="66">
        <f t="shared" si="26"/>
        <v>2.7945971122496508E-3</v>
      </c>
      <c r="AC103" s="87">
        <f t="shared" si="27"/>
        <v>30</v>
      </c>
      <c r="AD103" s="29">
        <v>3</v>
      </c>
      <c r="AE103" s="66">
        <f t="shared" si="28"/>
        <v>3.708281829419036E-3</v>
      </c>
      <c r="AF103" s="87">
        <f t="shared" si="29"/>
        <v>28</v>
      </c>
      <c r="AG103" s="29">
        <v>1</v>
      </c>
      <c r="AH103" s="66">
        <f t="shared" si="30"/>
        <v>2.0833333333333333E-3</v>
      </c>
      <c r="AI103" s="87">
        <f t="shared" si="31"/>
        <v>35</v>
      </c>
      <c r="AJ103" s="29">
        <v>1</v>
      </c>
      <c r="AK103" s="66">
        <f t="shared" si="32"/>
        <v>2.7777777777777776E-2</v>
      </c>
      <c r="AL103" s="87">
        <f t="shared" si="33"/>
        <v>15</v>
      </c>
      <c r="AM103" s="30">
        <v>103</v>
      </c>
      <c r="AN103" s="79">
        <f t="shared" si="34"/>
        <v>2.0378284267173158E-3</v>
      </c>
      <c r="AO103" s="32">
        <f t="shared" si="35"/>
        <v>36</v>
      </c>
      <c r="AP103" s="33"/>
      <c r="AQ103" s="33"/>
      <c r="AR103" s="33"/>
      <c r="AS103" s="33"/>
      <c r="AT103" s="33"/>
      <c r="AU103" s="33"/>
      <c r="AV103" s="33"/>
      <c r="AW103" s="34"/>
      <c r="AX103" s="34"/>
      <c r="AY103" s="34"/>
      <c r="AZ103" s="34"/>
      <c r="BA103" s="34"/>
      <c r="BB103" s="34"/>
      <c r="BC103" s="34"/>
    </row>
    <row r="104" spans="1:55" x14ac:dyDescent="0.2">
      <c r="A104" s="25" t="s">
        <v>210</v>
      </c>
      <c r="B104" s="26" t="s">
        <v>18</v>
      </c>
      <c r="C104" s="27" t="s">
        <v>55</v>
      </c>
      <c r="D104" s="28" t="s">
        <v>211</v>
      </c>
      <c r="E104" s="28" t="str">
        <f>VLOOKUP(D104,Sheet2!A$1:B$353,2,FALSE)</f>
        <v>Other Urban</v>
      </c>
      <c r="F104" s="29">
        <v>10708</v>
      </c>
      <c r="G104" s="29">
        <v>14439</v>
      </c>
      <c r="H104" s="29">
        <v>13341</v>
      </c>
      <c r="I104" s="29">
        <v>7955</v>
      </c>
      <c r="J104" s="29">
        <v>3776</v>
      </c>
      <c r="K104" s="29">
        <v>1668</v>
      </c>
      <c r="L104" s="29">
        <v>815</v>
      </c>
      <c r="M104" s="29">
        <v>55</v>
      </c>
      <c r="N104" s="30">
        <v>52757</v>
      </c>
      <c r="O104" s="31">
        <v>76</v>
      </c>
      <c r="P104" s="66">
        <f t="shared" si="18"/>
        <v>7.097497198356369E-3</v>
      </c>
      <c r="Q104" s="87">
        <f t="shared" si="19"/>
        <v>26</v>
      </c>
      <c r="R104" s="29">
        <v>119</v>
      </c>
      <c r="S104" s="66">
        <f t="shared" si="20"/>
        <v>8.24156797562158E-3</v>
      </c>
      <c r="T104" s="87">
        <f t="shared" si="21"/>
        <v>20</v>
      </c>
      <c r="U104" s="29">
        <v>109</v>
      </c>
      <c r="V104" s="66">
        <f t="shared" si="22"/>
        <v>8.1703020763061237E-3</v>
      </c>
      <c r="W104" s="87">
        <f t="shared" si="23"/>
        <v>16</v>
      </c>
      <c r="X104" s="29">
        <v>83</v>
      </c>
      <c r="Y104" s="66">
        <f t="shared" si="24"/>
        <v>1.0433689503456946E-2</v>
      </c>
      <c r="Z104" s="87">
        <f t="shared" si="25"/>
        <v>15</v>
      </c>
      <c r="AA104" s="29">
        <v>54</v>
      </c>
      <c r="AB104" s="66">
        <f t="shared" si="26"/>
        <v>1.4300847457627119E-2</v>
      </c>
      <c r="AC104" s="87">
        <f t="shared" si="27"/>
        <v>8</v>
      </c>
      <c r="AD104" s="29">
        <v>19</v>
      </c>
      <c r="AE104" s="66">
        <f t="shared" si="28"/>
        <v>1.1390887290167866E-2</v>
      </c>
      <c r="AF104" s="87">
        <f t="shared" si="29"/>
        <v>12</v>
      </c>
      <c r="AG104" s="29">
        <v>17</v>
      </c>
      <c r="AH104" s="66">
        <f t="shared" si="30"/>
        <v>2.0858895705521473E-2</v>
      </c>
      <c r="AI104" s="87">
        <f t="shared" si="31"/>
        <v>5</v>
      </c>
      <c r="AJ104" s="29">
        <v>0</v>
      </c>
      <c r="AK104" s="66">
        <f t="shared" si="32"/>
        <v>0</v>
      </c>
      <c r="AL104" s="87">
        <f t="shared" si="33"/>
        <v>28</v>
      </c>
      <c r="AM104" s="30">
        <v>477</v>
      </c>
      <c r="AN104" s="79">
        <f t="shared" si="34"/>
        <v>9.041454214606592E-3</v>
      </c>
      <c r="AO104" s="32">
        <f t="shared" si="35"/>
        <v>14</v>
      </c>
      <c r="AP104" s="33"/>
      <c r="AQ104" s="33"/>
      <c r="AR104" s="33"/>
      <c r="AS104" s="33"/>
      <c r="AT104" s="33"/>
      <c r="AU104" s="33"/>
      <c r="AV104" s="33"/>
      <c r="AW104" s="34"/>
      <c r="AX104" s="34"/>
      <c r="AY104" s="34"/>
      <c r="AZ104" s="34"/>
      <c r="BA104" s="34"/>
      <c r="BB104" s="34"/>
      <c r="BC104" s="34"/>
    </row>
    <row r="105" spans="1:55" x14ac:dyDescent="0.2">
      <c r="A105" s="25" t="s">
        <v>212</v>
      </c>
      <c r="B105" s="26" t="s">
        <v>18</v>
      </c>
      <c r="C105" s="27" t="s">
        <v>19</v>
      </c>
      <c r="D105" s="28" t="s">
        <v>213</v>
      </c>
      <c r="E105" s="28" t="str">
        <f>VLOOKUP(D105,Sheet2!A$1:B$353,2,FALSE)</f>
        <v>Large Urban</v>
      </c>
      <c r="F105" s="29">
        <v>3345</v>
      </c>
      <c r="G105" s="29">
        <v>6794</v>
      </c>
      <c r="H105" s="29">
        <v>15095</v>
      </c>
      <c r="I105" s="29">
        <v>10144</v>
      </c>
      <c r="J105" s="29">
        <v>7778</v>
      </c>
      <c r="K105" s="29">
        <v>3365</v>
      </c>
      <c r="L105" s="29">
        <v>1410</v>
      </c>
      <c r="M105" s="29">
        <v>106</v>
      </c>
      <c r="N105" s="30">
        <v>48037</v>
      </c>
      <c r="O105" s="31">
        <v>50</v>
      </c>
      <c r="P105" s="66">
        <f t="shared" si="18"/>
        <v>1.4947683109118086E-2</v>
      </c>
      <c r="Q105" s="87">
        <f t="shared" si="19"/>
        <v>8</v>
      </c>
      <c r="R105" s="29">
        <v>51</v>
      </c>
      <c r="S105" s="66">
        <f t="shared" si="20"/>
        <v>7.5066234913158669E-3</v>
      </c>
      <c r="T105" s="87">
        <f t="shared" si="21"/>
        <v>16</v>
      </c>
      <c r="U105" s="29">
        <v>105</v>
      </c>
      <c r="V105" s="66">
        <f t="shared" si="22"/>
        <v>6.9559456773766147E-3</v>
      </c>
      <c r="W105" s="87">
        <f t="shared" si="23"/>
        <v>17</v>
      </c>
      <c r="X105" s="29">
        <v>34</v>
      </c>
      <c r="Y105" s="66">
        <f t="shared" si="24"/>
        <v>3.3517350157728706E-3</v>
      </c>
      <c r="Z105" s="87">
        <f t="shared" si="25"/>
        <v>29</v>
      </c>
      <c r="AA105" s="29">
        <v>25</v>
      </c>
      <c r="AB105" s="66">
        <f t="shared" si="26"/>
        <v>3.214193880174852E-3</v>
      </c>
      <c r="AC105" s="87">
        <f t="shared" si="27"/>
        <v>29</v>
      </c>
      <c r="AD105" s="29">
        <v>14</v>
      </c>
      <c r="AE105" s="66">
        <f t="shared" si="28"/>
        <v>4.1604754829123328E-3</v>
      </c>
      <c r="AF105" s="87">
        <f t="shared" si="29"/>
        <v>26</v>
      </c>
      <c r="AG105" s="29">
        <v>11</v>
      </c>
      <c r="AH105" s="66">
        <f t="shared" si="30"/>
        <v>7.801418439716312E-3</v>
      </c>
      <c r="AI105" s="87">
        <f t="shared" si="31"/>
        <v>15</v>
      </c>
      <c r="AJ105" s="29">
        <v>4</v>
      </c>
      <c r="AK105" s="66">
        <f t="shared" si="32"/>
        <v>3.7735849056603772E-2</v>
      </c>
      <c r="AL105" s="87">
        <f t="shared" si="33"/>
        <v>9</v>
      </c>
      <c r="AM105" s="30">
        <v>294</v>
      </c>
      <c r="AN105" s="79">
        <f t="shared" si="34"/>
        <v>6.1202822824073114E-3</v>
      </c>
      <c r="AO105" s="32">
        <f t="shared" si="35"/>
        <v>21</v>
      </c>
      <c r="AP105" s="33"/>
      <c r="AQ105" s="33"/>
      <c r="AR105" s="33"/>
      <c r="AS105" s="33"/>
      <c r="AT105" s="33"/>
      <c r="AU105" s="33"/>
      <c r="AV105" s="33"/>
      <c r="AW105" s="34"/>
      <c r="AX105" s="34"/>
      <c r="AY105" s="34"/>
      <c r="AZ105" s="34"/>
      <c r="BA105" s="34"/>
      <c r="BB105" s="34"/>
      <c r="BC105" s="34"/>
    </row>
    <row r="106" spans="1:55" x14ac:dyDescent="0.2">
      <c r="A106" s="25" t="s">
        <v>214</v>
      </c>
      <c r="B106" s="26" t="s">
        <v>18</v>
      </c>
      <c r="C106" s="27" t="s">
        <v>10</v>
      </c>
      <c r="D106" s="28" t="s">
        <v>215</v>
      </c>
      <c r="E106" s="28" t="str">
        <f>VLOOKUP(D106,Sheet2!A$1:B$353,2,FALSE)</f>
        <v>Rural 80</v>
      </c>
      <c r="F106" s="29">
        <v>16210</v>
      </c>
      <c r="G106" s="29">
        <v>11448</v>
      </c>
      <c r="H106" s="29">
        <v>8323</v>
      </c>
      <c r="I106" s="29">
        <v>4212</v>
      </c>
      <c r="J106" s="29">
        <v>1975</v>
      </c>
      <c r="K106" s="29">
        <v>504</v>
      </c>
      <c r="L106" s="29">
        <v>157</v>
      </c>
      <c r="M106" s="29">
        <v>23</v>
      </c>
      <c r="N106" s="30">
        <v>42852</v>
      </c>
      <c r="O106" s="31">
        <v>35</v>
      </c>
      <c r="P106" s="66">
        <f t="shared" si="18"/>
        <v>2.1591610117211598E-3</v>
      </c>
      <c r="Q106" s="87">
        <f t="shared" si="19"/>
        <v>54</v>
      </c>
      <c r="R106" s="29">
        <v>32</v>
      </c>
      <c r="S106" s="66">
        <f t="shared" si="20"/>
        <v>2.7952480782669461E-3</v>
      </c>
      <c r="T106" s="87">
        <f t="shared" si="21"/>
        <v>54</v>
      </c>
      <c r="U106" s="29">
        <v>18</v>
      </c>
      <c r="V106" s="66">
        <f t="shared" si="22"/>
        <v>2.162681725339421E-3</v>
      </c>
      <c r="W106" s="87">
        <f t="shared" si="23"/>
        <v>55</v>
      </c>
      <c r="X106" s="29">
        <v>4</v>
      </c>
      <c r="Y106" s="66">
        <f t="shared" si="24"/>
        <v>9.4966761633428305E-4</v>
      </c>
      <c r="Z106" s="87">
        <f t="shared" si="25"/>
        <v>55</v>
      </c>
      <c r="AA106" s="29">
        <v>0</v>
      </c>
      <c r="AB106" s="66">
        <f t="shared" si="26"/>
        <v>0</v>
      </c>
      <c r="AC106" s="87">
        <f t="shared" si="27"/>
        <v>55</v>
      </c>
      <c r="AD106" s="29">
        <v>2</v>
      </c>
      <c r="AE106" s="66">
        <f t="shared" si="28"/>
        <v>3.968253968253968E-3</v>
      </c>
      <c r="AF106" s="87">
        <f t="shared" si="29"/>
        <v>49</v>
      </c>
      <c r="AG106" s="29">
        <v>1</v>
      </c>
      <c r="AH106" s="66">
        <f t="shared" si="30"/>
        <v>6.369426751592357E-3</v>
      </c>
      <c r="AI106" s="87">
        <f t="shared" si="31"/>
        <v>46</v>
      </c>
      <c r="AJ106" s="29">
        <v>0</v>
      </c>
      <c r="AK106" s="66">
        <f t="shared" si="32"/>
        <v>0</v>
      </c>
      <c r="AL106" s="87">
        <f t="shared" si="33"/>
        <v>51</v>
      </c>
      <c r="AM106" s="30">
        <v>92</v>
      </c>
      <c r="AN106" s="79">
        <f t="shared" si="34"/>
        <v>2.1469242975823764E-3</v>
      </c>
      <c r="AO106" s="32">
        <f t="shared" si="35"/>
        <v>55</v>
      </c>
      <c r="AP106" s="33"/>
      <c r="AQ106" s="33"/>
      <c r="AR106" s="33"/>
      <c r="AS106" s="33"/>
      <c r="AT106" s="33"/>
      <c r="AU106" s="33"/>
      <c r="AV106" s="33"/>
      <c r="AW106" s="34"/>
      <c r="AX106" s="34"/>
      <c r="AY106" s="34"/>
      <c r="AZ106" s="34"/>
      <c r="BA106" s="34"/>
      <c r="BB106" s="34"/>
      <c r="BC106" s="34"/>
    </row>
    <row r="107" spans="1:55" x14ac:dyDescent="0.2">
      <c r="A107" s="25" t="s">
        <v>216</v>
      </c>
      <c r="B107" s="26" t="s">
        <v>18</v>
      </c>
      <c r="C107" s="27" t="s">
        <v>10</v>
      </c>
      <c r="D107" s="28" t="s">
        <v>217</v>
      </c>
      <c r="E107" s="28" t="str">
        <f>VLOOKUP(D107,Sheet2!A$1:B$353,2,FALSE)</f>
        <v>Rural 80</v>
      </c>
      <c r="F107" s="29">
        <v>6434</v>
      </c>
      <c r="G107" s="29">
        <v>9601</v>
      </c>
      <c r="H107" s="29">
        <v>5727</v>
      </c>
      <c r="I107" s="29">
        <v>3854</v>
      </c>
      <c r="J107" s="29">
        <v>1836</v>
      </c>
      <c r="K107" s="29">
        <v>663</v>
      </c>
      <c r="L107" s="29">
        <v>420</v>
      </c>
      <c r="M107" s="29">
        <v>55</v>
      </c>
      <c r="N107" s="30">
        <v>28590</v>
      </c>
      <c r="O107" s="31">
        <v>43</v>
      </c>
      <c r="P107" s="66">
        <f t="shared" si="18"/>
        <v>6.6832452595585951E-3</v>
      </c>
      <c r="Q107" s="87">
        <f t="shared" si="19"/>
        <v>45</v>
      </c>
      <c r="R107" s="29">
        <v>53</v>
      </c>
      <c r="S107" s="66">
        <f t="shared" si="20"/>
        <v>5.5202583064264139E-3</v>
      </c>
      <c r="T107" s="87">
        <f t="shared" si="21"/>
        <v>42</v>
      </c>
      <c r="U107" s="29">
        <v>28</v>
      </c>
      <c r="V107" s="66">
        <f t="shared" si="22"/>
        <v>4.8891217042081369E-3</v>
      </c>
      <c r="W107" s="87">
        <f t="shared" si="23"/>
        <v>42</v>
      </c>
      <c r="X107" s="29">
        <v>17</v>
      </c>
      <c r="Y107" s="66">
        <f t="shared" si="24"/>
        <v>4.4110015568240785E-3</v>
      </c>
      <c r="Z107" s="87">
        <f t="shared" si="25"/>
        <v>46</v>
      </c>
      <c r="AA107" s="29">
        <v>21</v>
      </c>
      <c r="AB107" s="66">
        <f t="shared" si="26"/>
        <v>1.1437908496732025E-2</v>
      </c>
      <c r="AC107" s="87">
        <f t="shared" si="27"/>
        <v>28</v>
      </c>
      <c r="AD107" s="29">
        <v>8</v>
      </c>
      <c r="AE107" s="66">
        <f t="shared" si="28"/>
        <v>1.2066365007541479E-2</v>
      </c>
      <c r="AF107" s="87">
        <f t="shared" si="29"/>
        <v>31</v>
      </c>
      <c r="AG107" s="29">
        <v>8</v>
      </c>
      <c r="AH107" s="66">
        <f t="shared" si="30"/>
        <v>1.9047619047619049E-2</v>
      </c>
      <c r="AI107" s="87">
        <f t="shared" si="31"/>
        <v>31</v>
      </c>
      <c r="AJ107" s="29">
        <v>6</v>
      </c>
      <c r="AK107" s="66">
        <f t="shared" si="32"/>
        <v>0.10909090909090909</v>
      </c>
      <c r="AL107" s="87">
        <f t="shared" si="33"/>
        <v>11</v>
      </c>
      <c r="AM107" s="30">
        <v>184</v>
      </c>
      <c r="AN107" s="79">
        <f t="shared" si="34"/>
        <v>6.4358167191325638E-3</v>
      </c>
      <c r="AO107" s="32">
        <f t="shared" si="35"/>
        <v>42</v>
      </c>
      <c r="AP107" s="33"/>
      <c r="AQ107" s="33"/>
      <c r="AR107" s="33"/>
      <c r="AS107" s="33"/>
      <c r="AT107" s="33"/>
      <c r="AU107" s="33"/>
      <c r="AV107" s="33"/>
      <c r="AW107" s="34"/>
      <c r="AX107" s="34"/>
      <c r="AY107" s="34"/>
      <c r="AZ107" s="34"/>
      <c r="BA107" s="34"/>
      <c r="BB107" s="34"/>
      <c r="BC107" s="34"/>
    </row>
    <row r="108" spans="1:55" x14ac:dyDescent="0.2">
      <c r="A108" s="25" t="s">
        <v>218</v>
      </c>
      <c r="B108" s="26" t="s">
        <v>18</v>
      </c>
      <c r="C108" s="27" t="s">
        <v>55</v>
      </c>
      <c r="D108" s="28" t="s">
        <v>219</v>
      </c>
      <c r="E108" s="28" t="str">
        <f>VLOOKUP(D108,Sheet2!A$1:B$353,2,FALSE)</f>
        <v>Rural 80</v>
      </c>
      <c r="F108" s="29">
        <v>6561</v>
      </c>
      <c r="G108" s="29">
        <v>9437</v>
      </c>
      <c r="H108" s="29">
        <v>8133</v>
      </c>
      <c r="I108" s="29">
        <v>5441</v>
      </c>
      <c r="J108" s="29">
        <v>3939</v>
      </c>
      <c r="K108" s="29">
        <v>1905</v>
      </c>
      <c r="L108" s="29">
        <v>955</v>
      </c>
      <c r="M108" s="29">
        <v>72</v>
      </c>
      <c r="N108" s="30">
        <v>36443</v>
      </c>
      <c r="O108" s="31">
        <v>59</v>
      </c>
      <c r="P108" s="66">
        <f t="shared" si="18"/>
        <v>8.9925316262764819E-3</v>
      </c>
      <c r="Q108" s="87">
        <f t="shared" si="19"/>
        <v>40</v>
      </c>
      <c r="R108" s="29">
        <v>61</v>
      </c>
      <c r="S108" s="66">
        <f t="shared" si="20"/>
        <v>6.4639186182049377E-3</v>
      </c>
      <c r="T108" s="87">
        <f t="shared" si="21"/>
        <v>40</v>
      </c>
      <c r="U108" s="29">
        <v>66</v>
      </c>
      <c r="V108" s="66">
        <f t="shared" si="22"/>
        <v>8.1150866838804875E-3</v>
      </c>
      <c r="W108" s="87">
        <f t="shared" si="23"/>
        <v>34</v>
      </c>
      <c r="X108" s="29">
        <v>59</v>
      </c>
      <c r="Y108" s="66">
        <f t="shared" si="24"/>
        <v>1.0843594927403052E-2</v>
      </c>
      <c r="Z108" s="87">
        <f t="shared" si="25"/>
        <v>29</v>
      </c>
      <c r="AA108" s="29">
        <v>36</v>
      </c>
      <c r="AB108" s="66">
        <f t="shared" si="26"/>
        <v>9.13937547600914E-3</v>
      </c>
      <c r="AC108" s="87">
        <f t="shared" si="27"/>
        <v>36</v>
      </c>
      <c r="AD108" s="29">
        <v>17</v>
      </c>
      <c r="AE108" s="66">
        <f t="shared" si="28"/>
        <v>8.9238845144356954E-3</v>
      </c>
      <c r="AF108" s="87">
        <f t="shared" si="29"/>
        <v>36</v>
      </c>
      <c r="AG108" s="29">
        <v>12</v>
      </c>
      <c r="AH108" s="66">
        <f t="shared" si="30"/>
        <v>1.2565445026178011E-2</v>
      </c>
      <c r="AI108" s="87">
        <f t="shared" si="31"/>
        <v>37</v>
      </c>
      <c r="AJ108" s="29">
        <v>3</v>
      </c>
      <c r="AK108" s="66">
        <f t="shared" si="32"/>
        <v>4.1666666666666664E-2</v>
      </c>
      <c r="AL108" s="87">
        <f t="shared" si="33"/>
        <v>34</v>
      </c>
      <c r="AM108" s="30">
        <v>313</v>
      </c>
      <c r="AN108" s="79">
        <f t="shared" si="34"/>
        <v>8.5887550421205727E-3</v>
      </c>
      <c r="AO108" s="32">
        <f t="shared" si="35"/>
        <v>35</v>
      </c>
      <c r="AP108" s="33"/>
      <c r="AQ108" s="33"/>
      <c r="AR108" s="33"/>
      <c r="AS108" s="33"/>
      <c r="AT108" s="33"/>
      <c r="AU108" s="33"/>
      <c r="AV108" s="33"/>
      <c r="AW108" s="34"/>
      <c r="AX108" s="34"/>
      <c r="AY108" s="34"/>
      <c r="AZ108" s="34"/>
      <c r="BA108" s="34"/>
      <c r="BB108" s="34"/>
      <c r="BC108" s="34"/>
    </row>
    <row r="109" spans="1:55" x14ac:dyDescent="0.2">
      <c r="A109" s="25" t="s">
        <v>220</v>
      </c>
      <c r="B109" s="26" t="s">
        <v>18</v>
      </c>
      <c r="C109" s="27" t="s">
        <v>22</v>
      </c>
      <c r="D109" s="28" t="s">
        <v>221</v>
      </c>
      <c r="E109" s="28" t="str">
        <f>VLOOKUP(D109,Sheet2!A$1:B$353,2,FALSE)</f>
        <v>Significant Rural</v>
      </c>
      <c r="F109" s="29">
        <v>6699</v>
      </c>
      <c r="G109" s="29">
        <v>6065</v>
      </c>
      <c r="H109" s="29">
        <v>8660</v>
      </c>
      <c r="I109" s="29">
        <v>6852</v>
      </c>
      <c r="J109" s="29">
        <v>4457</v>
      </c>
      <c r="K109" s="29">
        <v>2410</v>
      </c>
      <c r="L109" s="29">
        <v>1543</v>
      </c>
      <c r="M109" s="29">
        <v>97</v>
      </c>
      <c r="N109" s="30">
        <v>36783</v>
      </c>
      <c r="O109" s="31">
        <v>103</v>
      </c>
      <c r="P109" s="66">
        <f t="shared" si="18"/>
        <v>1.5375429168532616E-2</v>
      </c>
      <c r="Q109" s="87">
        <f t="shared" si="19"/>
        <v>13</v>
      </c>
      <c r="R109" s="29">
        <v>87</v>
      </c>
      <c r="S109" s="66">
        <f t="shared" si="20"/>
        <v>1.4344600164880462E-2</v>
      </c>
      <c r="T109" s="87">
        <f t="shared" si="21"/>
        <v>4</v>
      </c>
      <c r="U109" s="29">
        <v>136</v>
      </c>
      <c r="V109" s="66">
        <f t="shared" si="22"/>
        <v>1.5704387990762125E-2</v>
      </c>
      <c r="W109" s="87">
        <f t="shared" si="23"/>
        <v>6</v>
      </c>
      <c r="X109" s="29">
        <v>96</v>
      </c>
      <c r="Y109" s="66">
        <f t="shared" si="24"/>
        <v>1.4010507880910683E-2</v>
      </c>
      <c r="Z109" s="87">
        <f t="shared" si="25"/>
        <v>7</v>
      </c>
      <c r="AA109" s="29">
        <v>86</v>
      </c>
      <c r="AB109" s="66">
        <f t="shared" si="26"/>
        <v>1.9295490240071798E-2</v>
      </c>
      <c r="AC109" s="87">
        <f t="shared" si="27"/>
        <v>4</v>
      </c>
      <c r="AD109" s="29">
        <v>64</v>
      </c>
      <c r="AE109" s="66">
        <f t="shared" si="28"/>
        <v>2.6556016597510373E-2</v>
      </c>
      <c r="AF109" s="87">
        <f t="shared" si="29"/>
        <v>5</v>
      </c>
      <c r="AG109" s="29">
        <v>36</v>
      </c>
      <c r="AH109" s="66">
        <f t="shared" si="30"/>
        <v>2.3331173039533377E-2</v>
      </c>
      <c r="AI109" s="87">
        <f t="shared" si="31"/>
        <v>7</v>
      </c>
      <c r="AJ109" s="29">
        <v>4</v>
      </c>
      <c r="AK109" s="66">
        <f t="shared" si="32"/>
        <v>4.1237113402061855E-2</v>
      </c>
      <c r="AL109" s="87">
        <f t="shared" si="33"/>
        <v>10</v>
      </c>
      <c r="AM109" s="30">
        <v>612</v>
      </c>
      <c r="AN109" s="79">
        <f t="shared" si="34"/>
        <v>1.6638120871054565E-2</v>
      </c>
      <c r="AO109" s="32">
        <f t="shared" si="35"/>
        <v>7</v>
      </c>
      <c r="AP109" s="33"/>
      <c r="AQ109" s="33"/>
      <c r="AR109" s="33"/>
      <c r="AS109" s="33"/>
      <c r="AT109" s="33"/>
      <c r="AU109" s="33"/>
      <c r="AV109" s="33"/>
      <c r="AW109" s="34"/>
      <c r="AX109" s="34"/>
      <c r="AY109" s="34"/>
      <c r="AZ109" s="34"/>
      <c r="BA109" s="34"/>
      <c r="BB109" s="34"/>
      <c r="BC109" s="34"/>
    </row>
    <row r="110" spans="1:55" x14ac:dyDescent="0.2">
      <c r="A110" s="25" t="s">
        <v>222</v>
      </c>
      <c r="B110" s="26" t="s">
        <v>43</v>
      </c>
      <c r="C110" s="27" t="s">
        <v>160</v>
      </c>
      <c r="D110" s="28" t="s">
        <v>223</v>
      </c>
      <c r="E110" s="28" t="str">
        <f>VLOOKUP(D110,Sheet2!A$1:B$353,2,FALSE)</f>
        <v>Major Urban</v>
      </c>
      <c r="F110" s="29">
        <v>57678</v>
      </c>
      <c r="G110" s="29">
        <v>11802</v>
      </c>
      <c r="H110" s="29">
        <v>14388</v>
      </c>
      <c r="I110" s="29">
        <v>5309</v>
      </c>
      <c r="J110" s="29">
        <v>2118</v>
      </c>
      <c r="K110" s="29">
        <v>790</v>
      </c>
      <c r="L110" s="29">
        <v>359</v>
      </c>
      <c r="M110" s="29">
        <v>49</v>
      </c>
      <c r="N110" s="30">
        <v>92493</v>
      </c>
      <c r="O110" s="31">
        <v>374</v>
      </c>
      <c r="P110" s="66">
        <f t="shared" si="18"/>
        <v>6.4842747668088351E-3</v>
      </c>
      <c r="Q110" s="87">
        <f t="shared" si="19"/>
        <v>39</v>
      </c>
      <c r="R110" s="29">
        <v>88</v>
      </c>
      <c r="S110" s="66">
        <f t="shared" si="20"/>
        <v>7.456363328249449E-3</v>
      </c>
      <c r="T110" s="87">
        <f t="shared" si="21"/>
        <v>30</v>
      </c>
      <c r="U110" s="29">
        <v>68</v>
      </c>
      <c r="V110" s="66">
        <f t="shared" si="22"/>
        <v>4.7261606894634422E-3</v>
      </c>
      <c r="W110" s="87">
        <f t="shared" si="23"/>
        <v>46</v>
      </c>
      <c r="X110" s="29">
        <v>55</v>
      </c>
      <c r="Y110" s="66">
        <f t="shared" si="24"/>
        <v>1.0359766434356753E-2</v>
      </c>
      <c r="Z110" s="87">
        <f t="shared" si="25"/>
        <v>19</v>
      </c>
      <c r="AA110" s="29">
        <v>7</v>
      </c>
      <c r="AB110" s="66">
        <f t="shared" si="26"/>
        <v>3.3050047214353163E-3</v>
      </c>
      <c r="AC110" s="87">
        <f t="shared" si="27"/>
        <v>50</v>
      </c>
      <c r="AD110" s="29">
        <v>5</v>
      </c>
      <c r="AE110" s="66">
        <f t="shared" si="28"/>
        <v>6.3291139240506328E-3</v>
      </c>
      <c r="AF110" s="87">
        <f t="shared" si="29"/>
        <v>30</v>
      </c>
      <c r="AG110" s="29">
        <v>8</v>
      </c>
      <c r="AH110" s="66">
        <f t="shared" si="30"/>
        <v>2.2284122562674095E-2</v>
      </c>
      <c r="AI110" s="87">
        <f t="shared" si="31"/>
        <v>10</v>
      </c>
      <c r="AJ110" s="29">
        <v>0</v>
      </c>
      <c r="AK110" s="66">
        <f t="shared" si="32"/>
        <v>0</v>
      </c>
      <c r="AL110" s="87">
        <f t="shared" si="33"/>
        <v>53</v>
      </c>
      <c r="AM110" s="30">
        <v>605</v>
      </c>
      <c r="AN110" s="79">
        <f t="shared" si="34"/>
        <v>6.5410355378244843E-3</v>
      </c>
      <c r="AO110" s="32">
        <f t="shared" si="35"/>
        <v>32</v>
      </c>
      <c r="AP110" s="33"/>
      <c r="AQ110" s="33"/>
      <c r="AR110" s="33"/>
      <c r="AS110" s="33"/>
      <c r="AT110" s="33"/>
      <c r="AU110" s="33"/>
      <c r="AV110" s="33"/>
      <c r="AW110" s="34"/>
      <c r="AX110" s="34"/>
      <c r="AY110" s="34"/>
      <c r="AZ110" s="34"/>
      <c r="BA110" s="34"/>
      <c r="BB110" s="34"/>
      <c r="BC110" s="34"/>
    </row>
    <row r="111" spans="1:55" x14ac:dyDescent="0.2">
      <c r="A111" s="25" t="s">
        <v>224</v>
      </c>
      <c r="B111" s="26" t="s">
        <v>18</v>
      </c>
      <c r="C111" s="27" t="s">
        <v>25</v>
      </c>
      <c r="D111" s="28" t="s">
        <v>225</v>
      </c>
      <c r="E111" s="28" t="str">
        <f>VLOOKUP(D111,Sheet2!A$1:B$353,2,FALSE)</f>
        <v>Large Urban</v>
      </c>
      <c r="F111" s="29">
        <v>14406</v>
      </c>
      <c r="G111" s="29">
        <v>14679</v>
      </c>
      <c r="H111" s="29">
        <v>9888</v>
      </c>
      <c r="I111" s="29">
        <v>6420</v>
      </c>
      <c r="J111" s="29">
        <v>3612</v>
      </c>
      <c r="K111" s="29">
        <v>1305</v>
      </c>
      <c r="L111" s="29">
        <v>815</v>
      </c>
      <c r="M111" s="29">
        <v>84</v>
      </c>
      <c r="N111" s="30">
        <v>51209</v>
      </c>
      <c r="O111" s="31">
        <v>41</v>
      </c>
      <c r="P111" s="66">
        <f t="shared" si="18"/>
        <v>2.8460363737331669E-3</v>
      </c>
      <c r="Q111" s="87">
        <f t="shared" si="19"/>
        <v>32</v>
      </c>
      <c r="R111" s="29">
        <v>29</v>
      </c>
      <c r="S111" s="66">
        <f t="shared" si="20"/>
        <v>1.9756114176715037E-3</v>
      </c>
      <c r="T111" s="87">
        <f t="shared" si="21"/>
        <v>35</v>
      </c>
      <c r="U111" s="29">
        <v>18</v>
      </c>
      <c r="V111" s="66">
        <f t="shared" si="22"/>
        <v>1.8203883495145632E-3</v>
      </c>
      <c r="W111" s="87">
        <f t="shared" si="23"/>
        <v>34</v>
      </c>
      <c r="X111" s="29">
        <v>9</v>
      </c>
      <c r="Y111" s="66">
        <f t="shared" si="24"/>
        <v>1.4018691588785046E-3</v>
      </c>
      <c r="Z111" s="87">
        <f t="shared" si="25"/>
        <v>36</v>
      </c>
      <c r="AA111" s="29">
        <v>5</v>
      </c>
      <c r="AB111" s="66">
        <f t="shared" si="26"/>
        <v>1.3842746400885937E-3</v>
      </c>
      <c r="AC111" s="87">
        <f t="shared" si="27"/>
        <v>34</v>
      </c>
      <c r="AD111" s="29">
        <v>3</v>
      </c>
      <c r="AE111" s="66">
        <f t="shared" si="28"/>
        <v>2.2988505747126436E-3</v>
      </c>
      <c r="AF111" s="87">
        <f t="shared" si="29"/>
        <v>31</v>
      </c>
      <c r="AG111" s="29">
        <v>2</v>
      </c>
      <c r="AH111" s="66">
        <f t="shared" si="30"/>
        <v>2.4539877300613498E-3</v>
      </c>
      <c r="AI111" s="87">
        <f t="shared" si="31"/>
        <v>30</v>
      </c>
      <c r="AJ111" s="29">
        <v>1</v>
      </c>
      <c r="AK111" s="66">
        <f t="shared" si="32"/>
        <v>1.1904761904761904E-2</v>
      </c>
      <c r="AL111" s="87">
        <f t="shared" si="33"/>
        <v>24</v>
      </c>
      <c r="AM111" s="30">
        <v>108</v>
      </c>
      <c r="AN111" s="79">
        <f t="shared" si="34"/>
        <v>2.1090042765920052E-3</v>
      </c>
      <c r="AO111" s="32">
        <f t="shared" si="35"/>
        <v>35</v>
      </c>
      <c r="AP111" s="33"/>
      <c r="AQ111" s="33"/>
      <c r="AR111" s="33"/>
      <c r="AS111" s="33"/>
      <c r="AT111" s="33"/>
      <c r="AU111" s="33"/>
      <c r="AV111" s="33"/>
      <c r="AW111" s="34"/>
      <c r="AX111" s="34"/>
      <c r="AY111" s="34"/>
      <c r="AZ111" s="34"/>
      <c r="BA111" s="34"/>
      <c r="BB111" s="34"/>
      <c r="BC111" s="34"/>
    </row>
    <row r="112" spans="1:55" x14ac:dyDescent="0.2">
      <c r="A112" s="25" t="s">
        <v>226</v>
      </c>
      <c r="B112" s="26" t="s">
        <v>18</v>
      </c>
      <c r="C112" s="27" t="s">
        <v>55</v>
      </c>
      <c r="D112" s="28" t="s">
        <v>227</v>
      </c>
      <c r="E112" s="28" t="str">
        <f>VLOOKUP(D112,Sheet2!A$1:B$353,2,FALSE)</f>
        <v>Other Urban</v>
      </c>
      <c r="F112" s="29">
        <v>16203</v>
      </c>
      <c r="G112" s="29">
        <v>15215</v>
      </c>
      <c r="H112" s="29">
        <v>12808</v>
      </c>
      <c r="I112" s="29">
        <v>5545</v>
      </c>
      <c r="J112" s="29">
        <v>3438</v>
      </c>
      <c r="K112" s="29">
        <v>814</v>
      </c>
      <c r="L112" s="29">
        <v>179</v>
      </c>
      <c r="M112" s="29">
        <v>7</v>
      </c>
      <c r="N112" s="30">
        <v>54209</v>
      </c>
      <c r="O112" s="31">
        <v>57</v>
      </c>
      <c r="P112" s="66">
        <f t="shared" si="18"/>
        <v>3.5178670616552491E-3</v>
      </c>
      <c r="Q112" s="87">
        <f t="shared" si="19"/>
        <v>37</v>
      </c>
      <c r="R112" s="29">
        <v>53</v>
      </c>
      <c r="S112" s="66">
        <f t="shared" si="20"/>
        <v>3.4834045349983571E-3</v>
      </c>
      <c r="T112" s="87">
        <f t="shared" si="21"/>
        <v>39</v>
      </c>
      <c r="U112" s="29">
        <v>29</v>
      </c>
      <c r="V112" s="66">
        <f t="shared" si="22"/>
        <v>2.26420986883198E-3</v>
      </c>
      <c r="W112" s="87">
        <f t="shared" si="23"/>
        <v>42</v>
      </c>
      <c r="X112" s="29">
        <v>16</v>
      </c>
      <c r="Y112" s="66">
        <f t="shared" si="24"/>
        <v>2.8854824165915238E-3</v>
      </c>
      <c r="Z112" s="87">
        <f t="shared" si="25"/>
        <v>39</v>
      </c>
      <c r="AA112" s="29">
        <v>2</v>
      </c>
      <c r="AB112" s="66">
        <f t="shared" si="26"/>
        <v>5.8173356602675972E-4</v>
      </c>
      <c r="AC112" s="87">
        <f t="shared" si="27"/>
        <v>55</v>
      </c>
      <c r="AD112" s="29">
        <v>1</v>
      </c>
      <c r="AE112" s="66">
        <f t="shared" si="28"/>
        <v>1.2285012285012285E-3</v>
      </c>
      <c r="AF112" s="87">
        <f t="shared" si="29"/>
        <v>51</v>
      </c>
      <c r="AG112" s="29">
        <v>1</v>
      </c>
      <c r="AH112" s="66">
        <f t="shared" si="30"/>
        <v>5.5865921787709499E-3</v>
      </c>
      <c r="AI112" s="87">
        <f t="shared" si="31"/>
        <v>33</v>
      </c>
      <c r="AJ112" s="29">
        <v>0</v>
      </c>
      <c r="AK112" s="66">
        <f t="shared" si="32"/>
        <v>0</v>
      </c>
      <c r="AL112" s="87">
        <f t="shared" si="33"/>
        <v>28</v>
      </c>
      <c r="AM112" s="30">
        <v>159</v>
      </c>
      <c r="AN112" s="79">
        <f t="shared" si="34"/>
        <v>2.9330922909479975E-3</v>
      </c>
      <c r="AO112" s="32">
        <f t="shared" si="35"/>
        <v>40</v>
      </c>
      <c r="AP112" s="33"/>
      <c r="AQ112" s="33"/>
      <c r="AR112" s="33"/>
      <c r="AS112" s="33"/>
      <c r="AT112" s="33"/>
      <c r="AU112" s="33"/>
      <c r="AV112" s="33"/>
      <c r="AW112" s="34"/>
      <c r="AX112" s="34"/>
      <c r="AY112" s="34"/>
      <c r="AZ112" s="34"/>
      <c r="BA112" s="34"/>
      <c r="BB112" s="34"/>
      <c r="BC112" s="34"/>
    </row>
    <row r="113" spans="1:55" x14ac:dyDescent="0.2">
      <c r="A113" s="25" t="s">
        <v>228</v>
      </c>
      <c r="B113" s="26" t="s">
        <v>18</v>
      </c>
      <c r="C113" s="27" t="s">
        <v>19</v>
      </c>
      <c r="D113" s="28" t="s">
        <v>229</v>
      </c>
      <c r="E113" s="28" t="str">
        <f>VLOOKUP(D113,Sheet2!A$1:B$353,2,FALSE)</f>
        <v>Large Urban</v>
      </c>
      <c r="F113" s="29">
        <v>6094</v>
      </c>
      <c r="G113" s="29">
        <v>12913</v>
      </c>
      <c r="H113" s="29">
        <v>8744</v>
      </c>
      <c r="I113" s="29">
        <v>4958</v>
      </c>
      <c r="J113" s="29">
        <v>1963</v>
      </c>
      <c r="K113" s="29">
        <v>1495</v>
      </c>
      <c r="L113" s="29">
        <v>326</v>
      </c>
      <c r="M113" s="29">
        <v>28</v>
      </c>
      <c r="N113" s="30">
        <v>36521</v>
      </c>
      <c r="O113" s="31">
        <v>14</v>
      </c>
      <c r="P113" s="66">
        <f t="shared" si="18"/>
        <v>2.2973416475221531E-3</v>
      </c>
      <c r="Q113" s="87">
        <f t="shared" si="19"/>
        <v>34</v>
      </c>
      <c r="R113" s="29">
        <v>48</v>
      </c>
      <c r="S113" s="66">
        <f t="shared" si="20"/>
        <v>3.7171842329435452E-3</v>
      </c>
      <c r="T113" s="87">
        <f t="shared" si="21"/>
        <v>27</v>
      </c>
      <c r="U113" s="29">
        <v>40</v>
      </c>
      <c r="V113" s="66">
        <f t="shared" si="22"/>
        <v>4.5745654162854532E-3</v>
      </c>
      <c r="W113" s="87">
        <f t="shared" si="23"/>
        <v>24</v>
      </c>
      <c r="X113" s="29">
        <v>98</v>
      </c>
      <c r="Y113" s="66">
        <f t="shared" si="24"/>
        <v>1.9766034691407825E-2</v>
      </c>
      <c r="Z113" s="87">
        <f t="shared" si="25"/>
        <v>5</v>
      </c>
      <c r="AA113" s="29">
        <v>34</v>
      </c>
      <c r="AB113" s="66">
        <f t="shared" si="26"/>
        <v>1.7320427916454408E-2</v>
      </c>
      <c r="AC113" s="87">
        <f t="shared" si="27"/>
        <v>7</v>
      </c>
      <c r="AD113" s="29">
        <v>8</v>
      </c>
      <c r="AE113" s="66">
        <f t="shared" si="28"/>
        <v>5.3511705685618726E-3</v>
      </c>
      <c r="AF113" s="87">
        <f t="shared" si="29"/>
        <v>20</v>
      </c>
      <c r="AG113" s="29">
        <v>0</v>
      </c>
      <c r="AH113" s="66">
        <f t="shared" si="30"/>
        <v>0</v>
      </c>
      <c r="AI113" s="87">
        <f t="shared" si="31"/>
        <v>37</v>
      </c>
      <c r="AJ113" s="29">
        <v>0</v>
      </c>
      <c r="AK113" s="66">
        <f t="shared" si="32"/>
        <v>0</v>
      </c>
      <c r="AL113" s="87">
        <f t="shared" si="33"/>
        <v>27</v>
      </c>
      <c r="AM113" s="30">
        <v>242</v>
      </c>
      <c r="AN113" s="79">
        <f t="shared" si="34"/>
        <v>6.6263245803784123E-3</v>
      </c>
      <c r="AO113" s="32">
        <f t="shared" si="35"/>
        <v>17</v>
      </c>
      <c r="AP113" s="33"/>
      <c r="AQ113" s="33"/>
      <c r="AR113" s="33"/>
      <c r="AS113" s="33"/>
      <c r="AT113" s="33"/>
      <c r="AU113" s="33"/>
      <c r="AV113" s="33"/>
      <c r="AW113" s="34"/>
      <c r="AX113" s="34"/>
      <c r="AY113" s="34"/>
      <c r="AZ113" s="34"/>
      <c r="BA113" s="34"/>
      <c r="BB113" s="34"/>
      <c r="BC113" s="34"/>
    </row>
    <row r="114" spans="1:55" x14ac:dyDescent="0.2">
      <c r="A114" s="25" t="s">
        <v>230</v>
      </c>
      <c r="B114" s="26" t="s">
        <v>18</v>
      </c>
      <c r="C114" s="27" t="s">
        <v>19</v>
      </c>
      <c r="D114" s="28" t="s">
        <v>231</v>
      </c>
      <c r="E114" s="28" t="str">
        <f>VLOOKUP(D114,Sheet2!A$1:B$353,2,FALSE)</f>
        <v>Major Urban</v>
      </c>
      <c r="F114" s="29">
        <v>3528</v>
      </c>
      <c r="G114" s="29">
        <v>6784</v>
      </c>
      <c r="H114" s="29">
        <v>14351</v>
      </c>
      <c r="I114" s="29">
        <v>9643</v>
      </c>
      <c r="J114" s="29">
        <v>4452</v>
      </c>
      <c r="K114" s="29">
        <v>1963</v>
      </c>
      <c r="L114" s="29">
        <v>969</v>
      </c>
      <c r="M114" s="29">
        <v>98</v>
      </c>
      <c r="N114" s="30">
        <v>41788</v>
      </c>
      <c r="O114" s="31">
        <v>15</v>
      </c>
      <c r="P114" s="66">
        <f t="shared" si="18"/>
        <v>4.2517006802721092E-3</v>
      </c>
      <c r="Q114" s="87">
        <f t="shared" si="19"/>
        <v>51</v>
      </c>
      <c r="R114" s="29">
        <v>16</v>
      </c>
      <c r="S114" s="66">
        <f t="shared" si="20"/>
        <v>2.3584905660377358E-3</v>
      </c>
      <c r="T114" s="87">
        <f t="shared" si="21"/>
        <v>58</v>
      </c>
      <c r="U114" s="29">
        <v>28</v>
      </c>
      <c r="V114" s="66">
        <f t="shared" si="22"/>
        <v>1.9510835481847955E-3</v>
      </c>
      <c r="W114" s="87">
        <f t="shared" si="23"/>
        <v>60</v>
      </c>
      <c r="X114" s="29">
        <v>22</v>
      </c>
      <c r="Y114" s="66">
        <f t="shared" si="24"/>
        <v>2.2814476822565592E-3</v>
      </c>
      <c r="Z114" s="87">
        <f t="shared" si="25"/>
        <v>57</v>
      </c>
      <c r="AA114" s="29">
        <v>9</v>
      </c>
      <c r="AB114" s="66">
        <f t="shared" si="26"/>
        <v>2.0215633423180594E-3</v>
      </c>
      <c r="AC114" s="87">
        <f t="shared" si="27"/>
        <v>59</v>
      </c>
      <c r="AD114" s="29">
        <v>12</v>
      </c>
      <c r="AE114" s="66">
        <f t="shared" si="28"/>
        <v>6.1130922058074376E-3</v>
      </c>
      <c r="AF114" s="87">
        <f t="shared" si="29"/>
        <v>32</v>
      </c>
      <c r="AG114" s="29">
        <v>14</v>
      </c>
      <c r="AH114" s="66">
        <f t="shared" si="30"/>
        <v>1.4447884416924664E-2</v>
      </c>
      <c r="AI114" s="87">
        <f t="shared" si="31"/>
        <v>14</v>
      </c>
      <c r="AJ114" s="29">
        <v>3</v>
      </c>
      <c r="AK114" s="66">
        <f t="shared" si="32"/>
        <v>3.0612244897959183E-2</v>
      </c>
      <c r="AL114" s="87">
        <f t="shared" si="33"/>
        <v>12</v>
      </c>
      <c r="AM114" s="30">
        <v>119</v>
      </c>
      <c r="AN114" s="79">
        <f t="shared" si="34"/>
        <v>2.8477074758303821E-3</v>
      </c>
      <c r="AO114" s="32">
        <f t="shared" si="35"/>
        <v>55</v>
      </c>
      <c r="AP114" s="33"/>
      <c r="AQ114" s="33"/>
      <c r="AR114" s="33"/>
      <c r="AS114" s="33"/>
      <c r="AT114" s="33"/>
      <c r="AU114" s="33"/>
      <c r="AV114" s="33"/>
      <c r="AW114" s="34"/>
      <c r="AX114" s="34"/>
      <c r="AY114" s="34"/>
      <c r="AZ114" s="34"/>
      <c r="BA114" s="34"/>
      <c r="BB114" s="34"/>
      <c r="BC114" s="34"/>
    </row>
    <row r="115" spans="1:55" x14ac:dyDescent="0.2">
      <c r="A115" s="25" t="s">
        <v>232</v>
      </c>
      <c r="B115" s="26" t="s">
        <v>18</v>
      </c>
      <c r="C115" s="27" t="s">
        <v>10</v>
      </c>
      <c r="D115" s="28" t="s">
        <v>233</v>
      </c>
      <c r="E115" s="28" t="str">
        <f>VLOOKUP(D115,Sheet2!A$1:B$353,2,FALSE)</f>
        <v>Significant Rural</v>
      </c>
      <c r="F115" s="29">
        <v>19971</v>
      </c>
      <c r="G115" s="29">
        <v>11982</v>
      </c>
      <c r="H115" s="29">
        <v>8271</v>
      </c>
      <c r="I115" s="29">
        <v>3910</v>
      </c>
      <c r="J115" s="29">
        <v>1761</v>
      </c>
      <c r="K115" s="29">
        <v>549</v>
      </c>
      <c r="L115" s="29">
        <v>248</v>
      </c>
      <c r="M115" s="29">
        <v>13</v>
      </c>
      <c r="N115" s="30">
        <v>46705</v>
      </c>
      <c r="O115" s="31">
        <v>2188</v>
      </c>
      <c r="P115" s="66">
        <f t="shared" si="18"/>
        <v>0.10955886034750388</v>
      </c>
      <c r="Q115" s="87">
        <f t="shared" si="19"/>
        <v>1</v>
      </c>
      <c r="R115" s="29">
        <v>116</v>
      </c>
      <c r="S115" s="66">
        <f t="shared" si="20"/>
        <v>9.6811884493406778E-3</v>
      </c>
      <c r="T115" s="87">
        <f t="shared" si="21"/>
        <v>11</v>
      </c>
      <c r="U115" s="29">
        <v>150</v>
      </c>
      <c r="V115" s="66">
        <f t="shared" si="22"/>
        <v>1.8135654697134566E-2</v>
      </c>
      <c r="W115" s="87">
        <f t="shared" si="23"/>
        <v>4</v>
      </c>
      <c r="X115" s="29">
        <v>58</v>
      </c>
      <c r="Y115" s="66">
        <f t="shared" si="24"/>
        <v>1.4833759590792838E-2</v>
      </c>
      <c r="Z115" s="87">
        <f t="shared" si="25"/>
        <v>6</v>
      </c>
      <c r="AA115" s="29">
        <v>14</v>
      </c>
      <c r="AB115" s="66">
        <f t="shared" si="26"/>
        <v>7.9500283929585455E-3</v>
      </c>
      <c r="AC115" s="87">
        <f t="shared" si="27"/>
        <v>14</v>
      </c>
      <c r="AD115" s="29">
        <v>10</v>
      </c>
      <c r="AE115" s="66">
        <f t="shared" si="28"/>
        <v>1.8214936247723135E-2</v>
      </c>
      <c r="AF115" s="87">
        <f t="shared" si="29"/>
        <v>6</v>
      </c>
      <c r="AG115" s="29">
        <v>7</v>
      </c>
      <c r="AH115" s="66">
        <f t="shared" si="30"/>
        <v>2.8225806451612902E-2</v>
      </c>
      <c r="AI115" s="87">
        <f t="shared" si="31"/>
        <v>6</v>
      </c>
      <c r="AJ115" s="29">
        <v>0</v>
      </c>
      <c r="AK115" s="66">
        <f t="shared" si="32"/>
        <v>0</v>
      </c>
      <c r="AL115" s="87">
        <f t="shared" si="33"/>
        <v>45</v>
      </c>
      <c r="AM115" s="30">
        <v>2543</v>
      </c>
      <c r="AN115" s="79">
        <f t="shared" si="34"/>
        <v>5.4448131891660423E-2</v>
      </c>
      <c r="AO115" s="32">
        <f t="shared" si="35"/>
        <v>2</v>
      </c>
      <c r="AP115" s="33"/>
      <c r="AQ115" s="33"/>
      <c r="AR115" s="33"/>
      <c r="AS115" s="33"/>
      <c r="AT115" s="33"/>
      <c r="AU115" s="33"/>
      <c r="AV115" s="33"/>
      <c r="AW115" s="34"/>
      <c r="AX115" s="34"/>
      <c r="AY115" s="34"/>
      <c r="AZ115" s="34"/>
      <c r="BA115" s="34"/>
      <c r="BB115" s="34"/>
      <c r="BC115" s="34"/>
    </row>
    <row r="116" spans="1:55" x14ac:dyDescent="0.2">
      <c r="A116" s="25" t="s">
        <v>234</v>
      </c>
      <c r="B116" s="26" t="s">
        <v>107</v>
      </c>
      <c r="C116" s="27" t="s">
        <v>39</v>
      </c>
      <c r="D116" s="28" t="s">
        <v>235</v>
      </c>
      <c r="E116" s="28" t="str">
        <f>VLOOKUP(D116,Sheet2!A$1:B$353,2,FALSE)</f>
        <v>Major Urban</v>
      </c>
      <c r="F116" s="29">
        <v>10479</v>
      </c>
      <c r="G116" s="29">
        <v>19873</v>
      </c>
      <c r="H116" s="29">
        <v>38908</v>
      </c>
      <c r="I116" s="29">
        <v>20551</v>
      </c>
      <c r="J116" s="29">
        <v>10148</v>
      </c>
      <c r="K116" s="29">
        <v>2780</v>
      </c>
      <c r="L116" s="29">
        <v>1900</v>
      </c>
      <c r="M116" s="29">
        <v>322</v>
      </c>
      <c r="N116" s="30">
        <v>104961</v>
      </c>
      <c r="O116" s="31">
        <v>43</v>
      </c>
      <c r="P116" s="66">
        <f t="shared" si="18"/>
        <v>4.1034449852085124E-3</v>
      </c>
      <c r="Q116" s="87">
        <f t="shared" si="19"/>
        <v>52</v>
      </c>
      <c r="R116" s="29">
        <v>176</v>
      </c>
      <c r="S116" s="66">
        <f t="shared" si="20"/>
        <v>8.8562371056206922E-3</v>
      </c>
      <c r="T116" s="87">
        <f t="shared" si="21"/>
        <v>25</v>
      </c>
      <c r="U116" s="29">
        <v>369</v>
      </c>
      <c r="V116" s="66">
        <f t="shared" si="22"/>
        <v>9.4839107638531924E-3</v>
      </c>
      <c r="W116" s="87">
        <f t="shared" si="23"/>
        <v>21</v>
      </c>
      <c r="X116" s="29">
        <v>177</v>
      </c>
      <c r="Y116" s="66">
        <f t="shared" si="24"/>
        <v>8.6127195756897472E-3</v>
      </c>
      <c r="Z116" s="87">
        <f t="shared" si="25"/>
        <v>23</v>
      </c>
      <c r="AA116" s="29">
        <v>83</v>
      </c>
      <c r="AB116" s="66">
        <f t="shared" si="26"/>
        <v>8.1789515175404014E-3</v>
      </c>
      <c r="AC116" s="87">
        <f t="shared" si="27"/>
        <v>21</v>
      </c>
      <c r="AD116" s="29">
        <v>16</v>
      </c>
      <c r="AE116" s="66">
        <f t="shared" si="28"/>
        <v>5.7553956834532375E-3</v>
      </c>
      <c r="AF116" s="87">
        <f t="shared" si="29"/>
        <v>36</v>
      </c>
      <c r="AG116" s="29">
        <v>8</v>
      </c>
      <c r="AH116" s="66">
        <f t="shared" si="30"/>
        <v>4.2105263157894736E-3</v>
      </c>
      <c r="AI116" s="87">
        <f t="shared" si="31"/>
        <v>48</v>
      </c>
      <c r="AJ116" s="29">
        <v>2</v>
      </c>
      <c r="AK116" s="66">
        <f t="shared" si="32"/>
        <v>6.2111801242236021E-3</v>
      </c>
      <c r="AL116" s="87">
        <f t="shared" si="33"/>
        <v>41</v>
      </c>
      <c r="AM116" s="30">
        <v>874</v>
      </c>
      <c r="AN116" s="79">
        <f t="shared" si="34"/>
        <v>8.3269023732624493E-3</v>
      </c>
      <c r="AO116" s="32">
        <f t="shared" si="35"/>
        <v>25</v>
      </c>
      <c r="AP116" s="33"/>
      <c r="AQ116" s="33"/>
      <c r="AR116" s="33"/>
      <c r="AS116" s="33"/>
      <c r="AT116" s="33"/>
      <c r="AU116" s="33"/>
      <c r="AV116" s="33"/>
      <c r="AW116" s="34"/>
      <c r="AX116" s="34"/>
      <c r="AY116" s="34"/>
      <c r="AZ116" s="34"/>
      <c r="BA116" s="34"/>
      <c r="BB116" s="34"/>
      <c r="BC116" s="34"/>
    </row>
    <row r="117" spans="1:55" x14ac:dyDescent="0.2">
      <c r="A117" s="25" t="s">
        <v>236</v>
      </c>
      <c r="B117" s="26" t="s">
        <v>18</v>
      </c>
      <c r="C117" s="27" t="s">
        <v>19</v>
      </c>
      <c r="D117" s="28" t="s">
        <v>237</v>
      </c>
      <c r="E117" s="28" t="str">
        <f>VLOOKUP(D117,Sheet2!A$1:B$353,2,FALSE)</f>
        <v>Significant Rural</v>
      </c>
      <c r="F117" s="29">
        <v>896</v>
      </c>
      <c r="G117" s="29">
        <v>3355</v>
      </c>
      <c r="H117" s="29">
        <v>11567</v>
      </c>
      <c r="I117" s="29">
        <v>15708</v>
      </c>
      <c r="J117" s="29">
        <v>9714</v>
      </c>
      <c r="K117" s="29">
        <v>6362</v>
      </c>
      <c r="L117" s="29">
        <v>7224</v>
      </c>
      <c r="M117" s="29">
        <v>1608</v>
      </c>
      <c r="N117" s="30">
        <v>56434</v>
      </c>
      <c r="O117" s="31">
        <v>20</v>
      </c>
      <c r="P117" s="66">
        <f t="shared" si="18"/>
        <v>2.2321428571428572E-2</v>
      </c>
      <c r="Q117" s="87">
        <f t="shared" si="19"/>
        <v>7</v>
      </c>
      <c r="R117" s="29">
        <v>15</v>
      </c>
      <c r="S117" s="66">
        <f t="shared" si="20"/>
        <v>4.4709388971684054E-3</v>
      </c>
      <c r="T117" s="87">
        <f t="shared" si="21"/>
        <v>29</v>
      </c>
      <c r="U117" s="29">
        <v>78</v>
      </c>
      <c r="V117" s="66">
        <f t="shared" si="22"/>
        <v>6.7433215181118703E-3</v>
      </c>
      <c r="W117" s="87">
        <f t="shared" si="23"/>
        <v>21</v>
      </c>
      <c r="X117" s="29">
        <v>75</v>
      </c>
      <c r="Y117" s="66">
        <f t="shared" si="24"/>
        <v>4.7746371275783038E-3</v>
      </c>
      <c r="Z117" s="87">
        <f t="shared" si="25"/>
        <v>28</v>
      </c>
      <c r="AA117" s="29">
        <v>55</v>
      </c>
      <c r="AB117" s="66">
        <f t="shared" si="26"/>
        <v>5.6619312332715664E-3</v>
      </c>
      <c r="AC117" s="87">
        <f t="shared" si="27"/>
        <v>24</v>
      </c>
      <c r="AD117" s="29">
        <v>41</v>
      </c>
      <c r="AE117" s="66">
        <f t="shared" si="28"/>
        <v>6.4445143036780889E-3</v>
      </c>
      <c r="AF117" s="87">
        <f t="shared" si="29"/>
        <v>25</v>
      </c>
      <c r="AG117" s="29">
        <v>39</v>
      </c>
      <c r="AH117" s="66">
        <f t="shared" si="30"/>
        <v>5.3986710963455148E-3</v>
      </c>
      <c r="AI117" s="87">
        <f t="shared" si="31"/>
        <v>36</v>
      </c>
      <c r="AJ117" s="29">
        <v>11</v>
      </c>
      <c r="AK117" s="66">
        <f t="shared" si="32"/>
        <v>6.8407960199004976E-3</v>
      </c>
      <c r="AL117" s="87">
        <f t="shared" si="33"/>
        <v>39</v>
      </c>
      <c r="AM117" s="30">
        <v>334</v>
      </c>
      <c r="AN117" s="79">
        <f t="shared" si="34"/>
        <v>5.9184179749796218E-3</v>
      </c>
      <c r="AO117" s="32">
        <f t="shared" si="35"/>
        <v>26</v>
      </c>
      <c r="AP117" s="33"/>
      <c r="AQ117" s="33"/>
      <c r="AR117" s="33"/>
      <c r="AS117" s="33"/>
      <c r="AT117" s="33"/>
      <c r="AU117" s="33"/>
      <c r="AV117" s="33"/>
      <c r="AW117" s="34"/>
      <c r="AX117" s="34"/>
      <c r="AY117" s="34"/>
      <c r="AZ117" s="34"/>
      <c r="BA117" s="34"/>
      <c r="BB117" s="34"/>
      <c r="BC117" s="34"/>
    </row>
    <row r="118" spans="1:55" x14ac:dyDescent="0.2">
      <c r="A118" s="25" t="s">
        <v>238</v>
      </c>
      <c r="B118" s="26" t="s">
        <v>107</v>
      </c>
      <c r="C118" s="27" t="s">
        <v>39</v>
      </c>
      <c r="D118" s="28" t="s">
        <v>239</v>
      </c>
      <c r="E118" s="28" t="str">
        <f>VLOOKUP(D118,Sheet2!A$1:B$353,2,FALSE)</f>
        <v>Major Urban</v>
      </c>
      <c r="F118" s="29">
        <v>5469</v>
      </c>
      <c r="G118" s="29">
        <v>31398</v>
      </c>
      <c r="H118" s="29">
        <v>32158</v>
      </c>
      <c r="I118" s="29">
        <v>19358</v>
      </c>
      <c r="J118" s="29">
        <v>10139</v>
      </c>
      <c r="K118" s="29">
        <v>4020</v>
      </c>
      <c r="L118" s="29">
        <v>1107</v>
      </c>
      <c r="M118" s="29">
        <v>46</v>
      </c>
      <c r="N118" s="30">
        <v>103695</v>
      </c>
      <c r="O118" s="31">
        <v>118</v>
      </c>
      <c r="P118" s="66">
        <f t="shared" si="18"/>
        <v>2.1576156518559153E-2</v>
      </c>
      <c r="Q118" s="87">
        <f t="shared" si="19"/>
        <v>15</v>
      </c>
      <c r="R118" s="29">
        <v>309</v>
      </c>
      <c r="S118" s="66">
        <f t="shared" si="20"/>
        <v>9.8413911714121914E-3</v>
      </c>
      <c r="T118" s="87">
        <f t="shared" si="21"/>
        <v>21</v>
      </c>
      <c r="U118" s="29">
        <v>399</v>
      </c>
      <c r="V118" s="66">
        <f t="shared" si="22"/>
        <v>1.2407488027862429E-2</v>
      </c>
      <c r="W118" s="87">
        <f t="shared" si="23"/>
        <v>16</v>
      </c>
      <c r="X118" s="29">
        <v>295</v>
      </c>
      <c r="Y118" s="66">
        <f t="shared" si="24"/>
        <v>1.5239177600991837E-2</v>
      </c>
      <c r="Z118" s="87">
        <f t="shared" si="25"/>
        <v>11</v>
      </c>
      <c r="AA118" s="29">
        <v>98</v>
      </c>
      <c r="AB118" s="66">
        <f t="shared" si="26"/>
        <v>9.6656474997534273E-3</v>
      </c>
      <c r="AC118" s="87">
        <f t="shared" si="27"/>
        <v>19</v>
      </c>
      <c r="AD118" s="29">
        <v>37</v>
      </c>
      <c r="AE118" s="66">
        <f t="shared" si="28"/>
        <v>9.2039800995024883E-3</v>
      </c>
      <c r="AF118" s="87">
        <f t="shared" si="29"/>
        <v>18</v>
      </c>
      <c r="AG118" s="29">
        <v>14</v>
      </c>
      <c r="AH118" s="66">
        <f t="shared" si="30"/>
        <v>1.2646793134598013E-2</v>
      </c>
      <c r="AI118" s="87">
        <f t="shared" si="31"/>
        <v>17</v>
      </c>
      <c r="AJ118" s="29">
        <v>0</v>
      </c>
      <c r="AK118" s="66">
        <f t="shared" si="32"/>
        <v>0</v>
      </c>
      <c r="AL118" s="87">
        <f t="shared" si="33"/>
        <v>53</v>
      </c>
      <c r="AM118" s="30">
        <v>1270</v>
      </c>
      <c r="AN118" s="79">
        <f t="shared" si="34"/>
        <v>1.2247456482954819E-2</v>
      </c>
      <c r="AO118" s="32">
        <f t="shared" si="35"/>
        <v>15</v>
      </c>
      <c r="AP118" s="33"/>
      <c r="AQ118" s="33"/>
      <c r="AR118" s="33"/>
      <c r="AS118" s="33"/>
      <c r="AT118" s="33"/>
      <c r="AU118" s="33"/>
      <c r="AV118" s="33"/>
      <c r="AW118" s="34"/>
      <c r="AX118" s="34"/>
      <c r="AY118" s="34"/>
      <c r="AZ118" s="34"/>
      <c r="BA118" s="34"/>
      <c r="BB118" s="34"/>
      <c r="BC118" s="34"/>
    </row>
    <row r="119" spans="1:55" x14ac:dyDescent="0.2">
      <c r="A119" s="25" t="s">
        <v>240</v>
      </c>
      <c r="B119" s="26" t="s">
        <v>54</v>
      </c>
      <c r="C119" s="27" t="s">
        <v>22</v>
      </c>
      <c r="D119" s="28" t="s">
        <v>645</v>
      </c>
      <c r="E119" s="28" t="str">
        <f>VLOOKUP(D119,Sheet2!A$1:B$353,2,FALSE)</f>
        <v>Other Urban</v>
      </c>
      <c r="F119" s="29">
        <v>25821</v>
      </c>
      <c r="G119" s="29">
        <v>11750</v>
      </c>
      <c r="H119" s="29">
        <v>7753</v>
      </c>
      <c r="I119" s="29">
        <v>4651</v>
      </c>
      <c r="J119" s="29">
        <v>3269</v>
      </c>
      <c r="K119" s="29">
        <v>1019</v>
      </c>
      <c r="L119" s="29">
        <v>350</v>
      </c>
      <c r="M119" s="29">
        <v>40</v>
      </c>
      <c r="N119" s="30">
        <v>54653</v>
      </c>
      <c r="O119" s="31">
        <v>31</v>
      </c>
      <c r="P119" s="66">
        <f t="shared" si="18"/>
        <v>1.2005731768715386E-3</v>
      </c>
      <c r="Q119" s="87">
        <f t="shared" si="19"/>
        <v>47</v>
      </c>
      <c r="R119" s="29">
        <v>27</v>
      </c>
      <c r="S119" s="66">
        <f t="shared" si="20"/>
        <v>2.2978723404255318E-3</v>
      </c>
      <c r="T119" s="87">
        <f t="shared" si="21"/>
        <v>46</v>
      </c>
      <c r="U119" s="29">
        <v>8</v>
      </c>
      <c r="V119" s="66">
        <f t="shared" si="22"/>
        <v>1.0318586353669547E-3</v>
      </c>
      <c r="W119" s="87">
        <f t="shared" si="23"/>
        <v>54</v>
      </c>
      <c r="X119" s="29">
        <v>7</v>
      </c>
      <c r="Y119" s="66">
        <f t="shared" si="24"/>
        <v>1.5050526768436896E-3</v>
      </c>
      <c r="Z119" s="87">
        <f t="shared" si="25"/>
        <v>51</v>
      </c>
      <c r="AA119" s="29">
        <v>6</v>
      </c>
      <c r="AB119" s="66">
        <f t="shared" si="26"/>
        <v>1.8354236769654328E-3</v>
      </c>
      <c r="AC119" s="87">
        <f t="shared" si="27"/>
        <v>47</v>
      </c>
      <c r="AD119" s="29">
        <v>1</v>
      </c>
      <c r="AE119" s="66">
        <f t="shared" si="28"/>
        <v>9.813542688910696E-4</v>
      </c>
      <c r="AF119" s="87">
        <f t="shared" si="29"/>
        <v>52</v>
      </c>
      <c r="AG119" s="29">
        <v>0</v>
      </c>
      <c r="AH119" s="66">
        <f t="shared" si="30"/>
        <v>0</v>
      </c>
      <c r="AI119" s="87">
        <f t="shared" si="31"/>
        <v>52</v>
      </c>
      <c r="AJ119" s="29">
        <v>0</v>
      </c>
      <c r="AK119" s="66">
        <f t="shared" si="32"/>
        <v>0</v>
      </c>
      <c r="AL119" s="87">
        <f t="shared" si="33"/>
        <v>28</v>
      </c>
      <c r="AM119" s="30">
        <v>80</v>
      </c>
      <c r="AN119" s="79">
        <f t="shared" si="34"/>
        <v>1.4637805792911643E-3</v>
      </c>
      <c r="AO119" s="32">
        <f t="shared" si="35"/>
        <v>48</v>
      </c>
      <c r="AP119" s="33"/>
      <c r="AQ119" s="33"/>
      <c r="AR119" s="33"/>
      <c r="AS119" s="33"/>
      <c r="AT119" s="33"/>
      <c r="AU119" s="33"/>
      <c r="AV119" s="33"/>
      <c r="AW119" s="34"/>
      <c r="AX119" s="34"/>
      <c r="AY119" s="34"/>
      <c r="AZ119" s="34"/>
      <c r="BA119" s="34"/>
      <c r="BB119" s="34"/>
      <c r="BC119" s="34"/>
    </row>
    <row r="120" spans="1:55" x14ac:dyDescent="0.2">
      <c r="A120" s="25" t="s">
        <v>241</v>
      </c>
      <c r="B120" s="26" t="s">
        <v>18</v>
      </c>
      <c r="C120" s="27" t="s">
        <v>44</v>
      </c>
      <c r="D120" s="28" t="s">
        <v>242</v>
      </c>
      <c r="E120" s="28" t="str">
        <f>VLOOKUP(D120,Sheet2!A$1:B$353,2,FALSE)</f>
        <v>Rural 80</v>
      </c>
      <c r="F120" s="29">
        <v>3563</v>
      </c>
      <c r="G120" s="29">
        <v>8337</v>
      </c>
      <c r="H120" s="29">
        <v>8955</v>
      </c>
      <c r="I120" s="29">
        <v>6677</v>
      </c>
      <c r="J120" s="29">
        <v>5805</v>
      </c>
      <c r="K120" s="29">
        <v>3832</v>
      </c>
      <c r="L120" s="29">
        <v>2370</v>
      </c>
      <c r="M120" s="29">
        <v>161</v>
      </c>
      <c r="N120" s="30">
        <v>39700</v>
      </c>
      <c r="O120" s="31">
        <v>67</v>
      </c>
      <c r="P120" s="66">
        <f t="shared" si="18"/>
        <v>1.8804378332865562E-2</v>
      </c>
      <c r="Q120" s="87">
        <f t="shared" si="19"/>
        <v>27</v>
      </c>
      <c r="R120" s="29">
        <v>69</v>
      </c>
      <c r="S120" s="66">
        <f t="shared" si="20"/>
        <v>8.2763584023029871E-3</v>
      </c>
      <c r="T120" s="87">
        <f t="shared" si="21"/>
        <v>31</v>
      </c>
      <c r="U120" s="29">
        <v>97</v>
      </c>
      <c r="V120" s="66">
        <f t="shared" si="22"/>
        <v>1.0831937465103294E-2</v>
      </c>
      <c r="W120" s="87">
        <f t="shared" si="23"/>
        <v>26</v>
      </c>
      <c r="X120" s="29">
        <v>70</v>
      </c>
      <c r="Y120" s="66">
        <f t="shared" si="24"/>
        <v>1.0483750187209824E-2</v>
      </c>
      <c r="Z120" s="87">
        <f t="shared" si="25"/>
        <v>31</v>
      </c>
      <c r="AA120" s="29">
        <v>48</v>
      </c>
      <c r="AB120" s="66">
        <f t="shared" si="26"/>
        <v>8.2687338501291983E-3</v>
      </c>
      <c r="AC120" s="87">
        <f t="shared" si="27"/>
        <v>37</v>
      </c>
      <c r="AD120" s="29">
        <v>26</v>
      </c>
      <c r="AE120" s="66">
        <f t="shared" si="28"/>
        <v>6.7849686847599169E-3</v>
      </c>
      <c r="AF120" s="87">
        <f t="shared" si="29"/>
        <v>43</v>
      </c>
      <c r="AG120" s="29">
        <v>15</v>
      </c>
      <c r="AH120" s="66">
        <f t="shared" si="30"/>
        <v>6.3291139240506328E-3</v>
      </c>
      <c r="AI120" s="87">
        <f t="shared" si="31"/>
        <v>47</v>
      </c>
      <c r="AJ120" s="29">
        <v>7</v>
      </c>
      <c r="AK120" s="66">
        <f t="shared" si="32"/>
        <v>4.3478260869565216E-2</v>
      </c>
      <c r="AL120" s="87">
        <f t="shared" si="33"/>
        <v>32</v>
      </c>
      <c r="AM120" s="30">
        <v>399</v>
      </c>
      <c r="AN120" s="79">
        <f t="shared" si="34"/>
        <v>1.0050377833753149E-2</v>
      </c>
      <c r="AO120" s="32">
        <f t="shared" si="35"/>
        <v>31</v>
      </c>
      <c r="AP120" s="33"/>
      <c r="AQ120" s="33"/>
      <c r="AR120" s="33"/>
      <c r="AS120" s="33"/>
      <c r="AT120" s="33"/>
      <c r="AU120" s="33"/>
      <c r="AV120" s="33"/>
      <c r="AW120" s="34"/>
      <c r="AX120" s="34"/>
      <c r="AY120" s="34"/>
      <c r="AZ120" s="34"/>
      <c r="BA120" s="34"/>
      <c r="BB120" s="34"/>
      <c r="BC120" s="34"/>
    </row>
    <row r="121" spans="1:55" x14ac:dyDescent="0.2">
      <c r="A121" s="25" t="s">
        <v>243</v>
      </c>
      <c r="B121" s="26" t="s">
        <v>107</v>
      </c>
      <c r="C121" s="27" t="s">
        <v>39</v>
      </c>
      <c r="D121" s="28" t="s">
        <v>646</v>
      </c>
      <c r="E121" s="28" t="str">
        <f>VLOOKUP(D121,Sheet2!A$1:B$353,2,FALSE)</f>
        <v>Major Urban</v>
      </c>
      <c r="F121" s="29">
        <v>3413</v>
      </c>
      <c r="G121" s="29">
        <v>5588</v>
      </c>
      <c r="H121" s="29">
        <v>14080</v>
      </c>
      <c r="I121" s="29">
        <v>23899</v>
      </c>
      <c r="J121" s="29">
        <v>14650</v>
      </c>
      <c r="K121" s="29">
        <v>8851</v>
      </c>
      <c r="L121" s="29">
        <v>10533</v>
      </c>
      <c r="M121" s="29">
        <v>2049</v>
      </c>
      <c r="N121" s="30">
        <v>83063</v>
      </c>
      <c r="O121" s="31">
        <v>96</v>
      </c>
      <c r="P121" s="66">
        <f t="shared" si="18"/>
        <v>2.8127746850278346E-2</v>
      </c>
      <c r="Q121" s="87">
        <f t="shared" si="19"/>
        <v>11</v>
      </c>
      <c r="R121" s="29">
        <v>110</v>
      </c>
      <c r="S121" s="66">
        <f t="shared" si="20"/>
        <v>1.968503937007874E-2</v>
      </c>
      <c r="T121" s="87">
        <f t="shared" si="21"/>
        <v>7</v>
      </c>
      <c r="U121" s="29">
        <v>327</v>
      </c>
      <c r="V121" s="66">
        <f t="shared" si="22"/>
        <v>2.3224431818181818E-2</v>
      </c>
      <c r="W121" s="87">
        <f t="shared" si="23"/>
        <v>6</v>
      </c>
      <c r="X121" s="29">
        <v>655</v>
      </c>
      <c r="Y121" s="66">
        <f t="shared" si="24"/>
        <v>2.7407004477174778E-2</v>
      </c>
      <c r="Z121" s="87">
        <f t="shared" si="25"/>
        <v>7</v>
      </c>
      <c r="AA121" s="29">
        <v>400</v>
      </c>
      <c r="AB121" s="66">
        <f t="shared" si="26"/>
        <v>2.7303754266211604E-2</v>
      </c>
      <c r="AC121" s="87">
        <f t="shared" si="27"/>
        <v>6</v>
      </c>
      <c r="AD121" s="29">
        <v>259</v>
      </c>
      <c r="AE121" s="66">
        <f t="shared" si="28"/>
        <v>2.9262230256468194E-2</v>
      </c>
      <c r="AF121" s="87">
        <f t="shared" si="29"/>
        <v>8</v>
      </c>
      <c r="AG121" s="29">
        <v>267</v>
      </c>
      <c r="AH121" s="66">
        <f t="shared" si="30"/>
        <v>2.5348903446311591E-2</v>
      </c>
      <c r="AI121" s="87">
        <f t="shared" si="31"/>
        <v>9</v>
      </c>
      <c r="AJ121" s="29">
        <v>78</v>
      </c>
      <c r="AK121" s="66">
        <f t="shared" si="32"/>
        <v>3.8067349926793559E-2</v>
      </c>
      <c r="AL121" s="87">
        <f t="shared" si="33"/>
        <v>9</v>
      </c>
      <c r="AM121" s="30">
        <v>2192</v>
      </c>
      <c r="AN121" s="79">
        <f t="shared" si="34"/>
        <v>2.6389607887988636E-2</v>
      </c>
      <c r="AO121" s="32">
        <f t="shared" si="35"/>
        <v>6</v>
      </c>
      <c r="AP121" s="33"/>
      <c r="AQ121" s="33"/>
      <c r="AR121" s="33"/>
      <c r="AS121" s="33"/>
      <c r="AT121" s="33"/>
      <c r="AU121" s="33"/>
      <c r="AV121" s="33"/>
      <c r="AW121" s="34"/>
      <c r="AX121" s="34"/>
      <c r="AY121" s="34"/>
      <c r="AZ121" s="34"/>
      <c r="BA121" s="34"/>
      <c r="BB121" s="34"/>
      <c r="BC121" s="34"/>
    </row>
    <row r="122" spans="1:55" x14ac:dyDescent="0.2">
      <c r="A122" s="25" t="s">
        <v>244</v>
      </c>
      <c r="B122" s="26" t="s">
        <v>18</v>
      </c>
      <c r="C122" s="27" t="s">
        <v>25</v>
      </c>
      <c r="D122" s="28" t="s">
        <v>245</v>
      </c>
      <c r="E122" s="28" t="str">
        <f>VLOOKUP(D122,Sheet2!A$1:B$353,2,FALSE)</f>
        <v>Rural 80</v>
      </c>
      <c r="F122" s="29">
        <v>4291</v>
      </c>
      <c r="G122" s="29">
        <v>7755</v>
      </c>
      <c r="H122" s="29">
        <v>7326</v>
      </c>
      <c r="I122" s="29">
        <v>5707</v>
      </c>
      <c r="J122" s="29">
        <v>5475</v>
      </c>
      <c r="K122" s="29">
        <v>3170</v>
      </c>
      <c r="L122" s="29">
        <v>2367</v>
      </c>
      <c r="M122" s="29">
        <v>223</v>
      </c>
      <c r="N122" s="30">
        <v>36314</v>
      </c>
      <c r="O122" s="31">
        <v>30</v>
      </c>
      <c r="P122" s="66">
        <f t="shared" si="18"/>
        <v>6.9913773013283616E-3</v>
      </c>
      <c r="Q122" s="87">
        <f t="shared" si="19"/>
        <v>44</v>
      </c>
      <c r="R122" s="29">
        <v>34</v>
      </c>
      <c r="S122" s="66">
        <f t="shared" si="20"/>
        <v>4.384268214055448E-3</v>
      </c>
      <c r="T122" s="87">
        <f t="shared" si="21"/>
        <v>45</v>
      </c>
      <c r="U122" s="29">
        <v>33</v>
      </c>
      <c r="V122" s="66">
        <f t="shared" si="22"/>
        <v>4.5045045045045045E-3</v>
      </c>
      <c r="W122" s="87">
        <f t="shared" si="23"/>
        <v>45</v>
      </c>
      <c r="X122" s="29">
        <v>31</v>
      </c>
      <c r="Y122" s="66">
        <f t="shared" si="24"/>
        <v>5.4319257052742242E-3</v>
      </c>
      <c r="Z122" s="87">
        <f t="shared" si="25"/>
        <v>43</v>
      </c>
      <c r="AA122" s="29">
        <v>17</v>
      </c>
      <c r="AB122" s="66">
        <f t="shared" si="26"/>
        <v>3.1050228310502285E-3</v>
      </c>
      <c r="AC122" s="87">
        <f t="shared" si="27"/>
        <v>52</v>
      </c>
      <c r="AD122" s="29">
        <v>11</v>
      </c>
      <c r="AE122" s="66">
        <f t="shared" si="28"/>
        <v>3.4700315457413251E-3</v>
      </c>
      <c r="AF122" s="87">
        <f t="shared" si="29"/>
        <v>52</v>
      </c>
      <c r="AG122" s="29">
        <v>13</v>
      </c>
      <c r="AH122" s="66">
        <f t="shared" si="30"/>
        <v>5.4921841994085337E-3</v>
      </c>
      <c r="AI122" s="87">
        <f t="shared" si="31"/>
        <v>49</v>
      </c>
      <c r="AJ122" s="29">
        <v>6</v>
      </c>
      <c r="AK122" s="66">
        <f t="shared" si="32"/>
        <v>2.6905829596412557E-2</v>
      </c>
      <c r="AL122" s="87">
        <f t="shared" si="33"/>
        <v>43</v>
      </c>
      <c r="AM122" s="30">
        <v>175</v>
      </c>
      <c r="AN122" s="79">
        <f t="shared" si="34"/>
        <v>4.8190780415266841E-3</v>
      </c>
      <c r="AO122" s="32">
        <f t="shared" si="35"/>
        <v>48</v>
      </c>
      <c r="AP122" s="33"/>
      <c r="AQ122" s="33"/>
      <c r="AR122" s="33"/>
      <c r="AS122" s="33"/>
      <c r="AT122" s="33"/>
      <c r="AU122" s="33"/>
      <c r="AV122" s="33"/>
      <c r="AW122" s="34"/>
      <c r="AX122" s="34"/>
      <c r="AY122" s="34"/>
      <c r="AZ122" s="34"/>
      <c r="BA122" s="34"/>
      <c r="BB122" s="34"/>
      <c r="BC122" s="34"/>
    </row>
    <row r="123" spans="1:55" x14ac:dyDescent="0.2">
      <c r="A123" s="25" t="s">
        <v>246</v>
      </c>
      <c r="B123" s="26" t="s">
        <v>38</v>
      </c>
      <c r="C123" s="27" t="s">
        <v>39</v>
      </c>
      <c r="D123" s="28" t="s">
        <v>247</v>
      </c>
      <c r="E123" s="28" t="str">
        <f>VLOOKUP(D123,Sheet2!A$1:B$353,2,FALSE)</f>
        <v>Major Urban</v>
      </c>
      <c r="F123" s="29">
        <v>6685</v>
      </c>
      <c r="G123" s="29">
        <v>17802</v>
      </c>
      <c r="H123" s="29">
        <v>32499</v>
      </c>
      <c r="I123" s="29">
        <v>25836</v>
      </c>
      <c r="J123" s="29">
        <v>10680</v>
      </c>
      <c r="K123" s="29">
        <v>5411</v>
      </c>
      <c r="L123" s="29">
        <v>4635</v>
      </c>
      <c r="M123" s="29">
        <v>660</v>
      </c>
      <c r="N123" s="30">
        <v>104208</v>
      </c>
      <c r="O123" s="31">
        <v>68</v>
      </c>
      <c r="P123" s="66">
        <f t="shared" si="18"/>
        <v>1.0172026925953627E-2</v>
      </c>
      <c r="Q123" s="87">
        <f t="shared" si="19"/>
        <v>23</v>
      </c>
      <c r="R123" s="29">
        <v>129</v>
      </c>
      <c r="S123" s="66">
        <f t="shared" si="20"/>
        <v>7.246376811594203E-3</v>
      </c>
      <c r="T123" s="87">
        <f t="shared" si="21"/>
        <v>31</v>
      </c>
      <c r="U123" s="29">
        <v>175</v>
      </c>
      <c r="V123" s="66">
        <f t="shared" si="22"/>
        <v>5.3847810701867747E-3</v>
      </c>
      <c r="W123" s="87">
        <f t="shared" si="23"/>
        <v>40</v>
      </c>
      <c r="X123" s="29">
        <v>139</v>
      </c>
      <c r="Y123" s="66">
        <f t="shared" si="24"/>
        <v>5.3800897971822267E-3</v>
      </c>
      <c r="Z123" s="87">
        <f t="shared" si="25"/>
        <v>37</v>
      </c>
      <c r="AA123" s="29">
        <v>69</v>
      </c>
      <c r="AB123" s="66">
        <f t="shared" si="26"/>
        <v>6.4606741573033704E-3</v>
      </c>
      <c r="AC123" s="87">
        <f t="shared" si="27"/>
        <v>28</v>
      </c>
      <c r="AD123" s="29">
        <v>19</v>
      </c>
      <c r="AE123" s="66">
        <f t="shared" si="28"/>
        <v>3.5113657364627612E-3</v>
      </c>
      <c r="AF123" s="87">
        <f t="shared" si="29"/>
        <v>45</v>
      </c>
      <c r="AG123" s="29">
        <v>12</v>
      </c>
      <c r="AH123" s="66">
        <f t="shared" si="30"/>
        <v>2.5889967637540453E-3</v>
      </c>
      <c r="AI123" s="87">
        <f t="shared" si="31"/>
        <v>56</v>
      </c>
      <c r="AJ123" s="29">
        <v>4</v>
      </c>
      <c r="AK123" s="66">
        <f t="shared" si="32"/>
        <v>6.0606060606060606E-3</v>
      </c>
      <c r="AL123" s="87">
        <f t="shared" si="33"/>
        <v>44</v>
      </c>
      <c r="AM123" s="30">
        <v>615</v>
      </c>
      <c r="AN123" s="79">
        <f t="shared" si="34"/>
        <v>5.9016582220175031E-3</v>
      </c>
      <c r="AO123" s="32">
        <f t="shared" si="35"/>
        <v>39</v>
      </c>
      <c r="AP123" s="33"/>
      <c r="AQ123" s="33"/>
      <c r="AR123" s="33"/>
      <c r="AS123" s="33"/>
      <c r="AT123" s="33"/>
      <c r="AU123" s="33"/>
      <c r="AV123" s="33"/>
      <c r="AW123" s="34"/>
      <c r="AX123" s="34"/>
      <c r="AY123" s="34"/>
      <c r="AZ123" s="34"/>
      <c r="BA123" s="34"/>
      <c r="BB123" s="34"/>
      <c r="BC123" s="34"/>
    </row>
    <row r="124" spans="1:55" x14ac:dyDescent="0.2">
      <c r="A124" s="25" t="s">
        <v>248</v>
      </c>
      <c r="B124" s="26" t="s">
        <v>18</v>
      </c>
      <c r="C124" s="27" t="s">
        <v>10</v>
      </c>
      <c r="D124" s="28" t="s">
        <v>249</v>
      </c>
      <c r="E124" s="28" t="str">
        <f>VLOOKUP(D124,Sheet2!A$1:B$353,2,FALSE)</f>
        <v>Other Urban</v>
      </c>
      <c r="F124" s="29">
        <v>2298</v>
      </c>
      <c r="G124" s="29">
        <v>7597</v>
      </c>
      <c r="H124" s="29">
        <v>18629</v>
      </c>
      <c r="I124" s="29">
        <v>4099</v>
      </c>
      <c r="J124" s="29">
        <v>2111</v>
      </c>
      <c r="K124" s="29">
        <v>873</v>
      </c>
      <c r="L124" s="29">
        <v>381</v>
      </c>
      <c r="M124" s="29">
        <v>15</v>
      </c>
      <c r="N124" s="30">
        <v>36003</v>
      </c>
      <c r="O124" s="31">
        <v>0</v>
      </c>
      <c r="P124" s="66">
        <f t="shared" si="18"/>
        <v>0</v>
      </c>
      <c r="Q124" s="87">
        <f t="shared" si="19"/>
        <v>58</v>
      </c>
      <c r="R124" s="29">
        <v>8</v>
      </c>
      <c r="S124" s="66">
        <f t="shared" si="20"/>
        <v>1.0530472554955903E-3</v>
      </c>
      <c r="T124" s="87">
        <f t="shared" si="21"/>
        <v>53</v>
      </c>
      <c r="U124" s="29">
        <v>23</v>
      </c>
      <c r="V124" s="66">
        <f t="shared" si="22"/>
        <v>1.2346341725267057E-3</v>
      </c>
      <c r="W124" s="87">
        <f t="shared" si="23"/>
        <v>49</v>
      </c>
      <c r="X124" s="29">
        <v>30</v>
      </c>
      <c r="Y124" s="66">
        <f t="shared" si="24"/>
        <v>7.3188582581117344E-3</v>
      </c>
      <c r="Z124" s="87">
        <f t="shared" si="25"/>
        <v>19</v>
      </c>
      <c r="AA124" s="29">
        <v>5</v>
      </c>
      <c r="AB124" s="66">
        <f t="shared" si="26"/>
        <v>2.3685457129322598E-3</v>
      </c>
      <c r="AC124" s="87">
        <f t="shared" si="27"/>
        <v>45</v>
      </c>
      <c r="AD124" s="29">
        <v>3</v>
      </c>
      <c r="AE124" s="66">
        <f t="shared" si="28"/>
        <v>3.4364261168384879E-3</v>
      </c>
      <c r="AF124" s="87">
        <f t="shared" si="29"/>
        <v>39</v>
      </c>
      <c r="AG124" s="29">
        <v>2</v>
      </c>
      <c r="AH124" s="66">
        <f t="shared" si="30"/>
        <v>5.2493438320209973E-3</v>
      </c>
      <c r="AI124" s="87">
        <f t="shared" si="31"/>
        <v>35</v>
      </c>
      <c r="AJ124" s="29">
        <v>0</v>
      </c>
      <c r="AK124" s="66">
        <f t="shared" si="32"/>
        <v>0</v>
      </c>
      <c r="AL124" s="87">
        <f t="shared" si="33"/>
        <v>28</v>
      </c>
      <c r="AM124" s="30">
        <v>71</v>
      </c>
      <c r="AN124" s="79">
        <f t="shared" si="34"/>
        <v>1.9720578840652166E-3</v>
      </c>
      <c r="AO124" s="32">
        <f t="shared" si="35"/>
        <v>47</v>
      </c>
      <c r="AP124" s="33"/>
      <c r="AQ124" s="33"/>
      <c r="AR124" s="33"/>
      <c r="AS124" s="33"/>
      <c r="AT124" s="33"/>
      <c r="AU124" s="33"/>
      <c r="AV124" s="33"/>
      <c r="AW124" s="34"/>
      <c r="AX124" s="34"/>
      <c r="AY124" s="34"/>
      <c r="AZ124" s="34"/>
      <c r="BA124" s="34"/>
      <c r="BB124" s="34"/>
      <c r="BC124" s="34"/>
    </row>
    <row r="125" spans="1:55" x14ac:dyDescent="0.2">
      <c r="A125" s="25" t="s">
        <v>250</v>
      </c>
      <c r="B125" s="26" t="s">
        <v>18</v>
      </c>
      <c r="C125" s="27" t="s">
        <v>44</v>
      </c>
      <c r="D125" s="28" t="s">
        <v>251</v>
      </c>
      <c r="E125" s="28" t="str">
        <f>VLOOKUP(D125,Sheet2!A$1:B$353,2,FALSE)</f>
        <v>Significant Rural</v>
      </c>
      <c r="F125" s="29">
        <v>8187</v>
      </c>
      <c r="G125" s="29">
        <v>13545</v>
      </c>
      <c r="H125" s="29">
        <v>16521</v>
      </c>
      <c r="I125" s="29">
        <v>10543</v>
      </c>
      <c r="J125" s="29">
        <v>9199</v>
      </c>
      <c r="K125" s="29">
        <v>6182</v>
      </c>
      <c r="L125" s="29">
        <v>5407</v>
      </c>
      <c r="M125" s="29">
        <v>604</v>
      </c>
      <c r="N125" s="30">
        <v>70188</v>
      </c>
      <c r="O125" s="31">
        <v>92</v>
      </c>
      <c r="P125" s="66">
        <f t="shared" si="18"/>
        <v>1.1237327470379871E-2</v>
      </c>
      <c r="Q125" s="87">
        <f t="shared" si="19"/>
        <v>19</v>
      </c>
      <c r="R125" s="29">
        <v>129</v>
      </c>
      <c r="S125" s="66">
        <f t="shared" si="20"/>
        <v>9.5238095238095247E-3</v>
      </c>
      <c r="T125" s="87">
        <f t="shared" si="21"/>
        <v>13</v>
      </c>
      <c r="U125" s="29">
        <v>168</v>
      </c>
      <c r="V125" s="66">
        <f t="shared" si="22"/>
        <v>1.0168875976030507E-2</v>
      </c>
      <c r="W125" s="87">
        <f t="shared" si="23"/>
        <v>12</v>
      </c>
      <c r="X125" s="29">
        <v>110</v>
      </c>
      <c r="Y125" s="66">
        <f t="shared" si="24"/>
        <v>1.0433462961206487E-2</v>
      </c>
      <c r="Z125" s="87">
        <f t="shared" si="25"/>
        <v>10</v>
      </c>
      <c r="AA125" s="29">
        <v>98</v>
      </c>
      <c r="AB125" s="66">
        <f t="shared" si="26"/>
        <v>1.0653331883900424E-2</v>
      </c>
      <c r="AC125" s="87">
        <f t="shared" si="27"/>
        <v>9</v>
      </c>
      <c r="AD125" s="29">
        <v>48</v>
      </c>
      <c r="AE125" s="66">
        <f t="shared" si="28"/>
        <v>7.7644775153671948E-3</v>
      </c>
      <c r="AF125" s="87">
        <f t="shared" si="29"/>
        <v>16</v>
      </c>
      <c r="AG125" s="29">
        <v>46</v>
      </c>
      <c r="AH125" s="66">
        <f t="shared" si="30"/>
        <v>8.5074902903643432E-3</v>
      </c>
      <c r="AI125" s="87">
        <f t="shared" si="31"/>
        <v>23</v>
      </c>
      <c r="AJ125" s="29">
        <v>6</v>
      </c>
      <c r="AK125" s="66">
        <f t="shared" si="32"/>
        <v>9.9337748344370865E-3</v>
      </c>
      <c r="AL125" s="87">
        <f t="shared" si="33"/>
        <v>33</v>
      </c>
      <c r="AM125" s="30">
        <v>697</v>
      </c>
      <c r="AN125" s="79">
        <f t="shared" si="34"/>
        <v>9.9304724454322684E-3</v>
      </c>
      <c r="AO125" s="32">
        <f t="shared" si="35"/>
        <v>11</v>
      </c>
      <c r="AP125" s="33"/>
      <c r="AQ125" s="33"/>
      <c r="AR125" s="33"/>
      <c r="AS125" s="33"/>
      <c r="AT125" s="33"/>
      <c r="AU125" s="33"/>
      <c r="AV125" s="33"/>
      <c r="AW125" s="34"/>
      <c r="AX125" s="34"/>
      <c r="AY125" s="34"/>
      <c r="AZ125" s="34"/>
      <c r="BA125" s="34"/>
      <c r="BB125" s="34"/>
      <c r="BC125" s="34"/>
    </row>
    <row r="126" spans="1:55" x14ac:dyDescent="0.2">
      <c r="A126" s="25" t="s">
        <v>252</v>
      </c>
      <c r="B126" s="26" t="s">
        <v>38</v>
      </c>
      <c r="C126" s="27" t="s">
        <v>39</v>
      </c>
      <c r="D126" s="28" t="s">
        <v>253</v>
      </c>
      <c r="E126" s="28" t="str">
        <f>VLOOKUP(D126,Sheet2!A$1:B$353,2,FALSE)</f>
        <v>Major Urban</v>
      </c>
      <c r="F126" s="29">
        <v>515</v>
      </c>
      <c r="G126" s="29">
        <v>3420</v>
      </c>
      <c r="H126" s="29">
        <v>18948</v>
      </c>
      <c r="I126" s="29">
        <v>27873</v>
      </c>
      <c r="J126" s="29">
        <v>21761</v>
      </c>
      <c r="K126" s="29">
        <v>7751</v>
      </c>
      <c r="L126" s="29">
        <v>6055</v>
      </c>
      <c r="M126" s="29">
        <v>1152</v>
      </c>
      <c r="N126" s="30">
        <v>87475</v>
      </c>
      <c r="O126" s="31">
        <v>5</v>
      </c>
      <c r="P126" s="66">
        <f t="shared" si="18"/>
        <v>9.7087378640776691E-3</v>
      </c>
      <c r="Q126" s="87">
        <f t="shared" si="19"/>
        <v>25</v>
      </c>
      <c r="R126" s="29">
        <v>16</v>
      </c>
      <c r="S126" s="66">
        <f t="shared" si="20"/>
        <v>4.6783625730994153E-3</v>
      </c>
      <c r="T126" s="87">
        <f t="shared" si="21"/>
        <v>48</v>
      </c>
      <c r="U126" s="29">
        <v>103</v>
      </c>
      <c r="V126" s="66">
        <f t="shared" si="22"/>
        <v>5.4359299134473299E-3</v>
      </c>
      <c r="W126" s="87">
        <f t="shared" si="23"/>
        <v>39</v>
      </c>
      <c r="X126" s="29">
        <v>80</v>
      </c>
      <c r="Y126" s="66">
        <f t="shared" si="24"/>
        <v>2.8701610877910522E-3</v>
      </c>
      <c r="Z126" s="87">
        <f t="shared" si="25"/>
        <v>53</v>
      </c>
      <c r="AA126" s="29">
        <v>63</v>
      </c>
      <c r="AB126" s="66">
        <f t="shared" si="26"/>
        <v>2.8950875419328156E-3</v>
      </c>
      <c r="AC126" s="87">
        <f t="shared" si="27"/>
        <v>53</v>
      </c>
      <c r="AD126" s="29">
        <v>36</v>
      </c>
      <c r="AE126" s="66">
        <f t="shared" si="28"/>
        <v>4.6445619920010318E-3</v>
      </c>
      <c r="AF126" s="87">
        <f t="shared" si="29"/>
        <v>41</v>
      </c>
      <c r="AG126" s="29">
        <v>26</v>
      </c>
      <c r="AH126" s="66">
        <f t="shared" si="30"/>
        <v>4.2939719240297275E-3</v>
      </c>
      <c r="AI126" s="87">
        <f t="shared" si="31"/>
        <v>47</v>
      </c>
      <c r="AJ126" s="29">
        <v>7</v>
      </c>
      <c r="AK126" s="66">
        <f t="shared" si="32"/>
        <v>6.076388888888889E-3</v>
      </c>
      <c r="AL126" s="87">
        <f t="shared" si="33"/>
        <v>43</v>
      </c>
      <c r="AM126" s="30">
        <v>336</v>
      </c>
      <c r="AN126" s="79">
        <f t="shared" si="34"/>
        <v>3.8410974564161188E-3</v>
      </c>
      <c r="AO126" s="32">
        <f t="shared" si="35"/>
        <v>50</v>
      </c>
      <c r="AP126" s="33"/>
      <c r="AQ126" s="33"/>
      <c r="AR126" s="33"/>
      <c r="AS126" s="33"/>
      <c r="AT126" s="33"/>
      <c r="AU126" s="33"/>
      <c r="AV126" s="33"/>
      <c r="AW126" s="34"/>
      <c r="AX126" s="34"/>
      <c r="AY126" s="34"/>
      <c r="AZ126" s="34"/>
      <c r="BA126" s="34"/>
      <c r="BB126" s="34"/>
      <c r="BC126" s="34"/>
    </row>
    <row r="127" spans="1:55" x14ac:dyDescent="0.2">
      <c r="A127" s="25" t="s">
        <v>254</v>
      </c>
      <c r="B127" s="26" t="s">
        <v>18</v>
      </c>
      <c r="C127" s="27" t="s">
        <v>19</v>
      </c>
      <c r="D127" s="28" t="s">
        <v>255</v>
      </c>
      <c r="E127" s="28" t="str">
        <f>VLOOKUP(D127,Sheet2!A$1:B$353,2,FALSE)</f>
        <v>Significant Rural</v>
      </c>
      <c r="F127" s="29">
        <v>707</v>
      </c>
      <c r="G127" s="29">
        <v>1839</v>
      </c>
      <c r="H127" s="29">
        <v>8541</v>
      </c>
      <c r="I127" s="29">
        <v>8298</v>
      </c>
      <c r="J127" s="29">
        <v>7367</v>
      </c>
      <c r="K127" s="29">
        <v>6408</v>
      </c>
      <c r="L127" s="29">
        <v>3554</v>
      </c>
      <c r="M127" s="29">
        <v>231</v>
      </c>
      <c r="N127" s="30">
        <v>36945</v>
      </c>
      <c r="O127" s="31">
        <v>11</v>
      </c>
      <c r="P127" s="66">
        <f t="shared" si="18"/>
        <v>1.5558698727015558E-2</v>
      </c>
      <c r="Q127" s="87">
        <f t="shared" si="19"/>
        <v>12</v>
      </c>
      <c r="R127" s="29">
        <v>6</v>
      </c>
      <c r="S127" s="66">
        <f t="shared" si="20"/>
        <v>3.2626427406199023E-3</v>
      </c>
      <c r="T127" s="87">
        <f t="shared" si="21"/>
        <v>42</v>
      </c>
      <c r="U127" s="29">
        <v>20</v>
      </c>
      <c r="V127" s="66">
        <f t="shared" si="22"/>
        <v>2.3416461772626158E-3</v>
      </c>
      <c r="W127" s="87">
        <f t="shared" si="23"/>
        <v>42</v>
      </c>
      <c r="X127" s="29">
        <v>28</v>
      </c>
      <c r="Y127" s="66">
        <f t="shared" si="24"/>
        <v>3.3743070619426368E-3</v>
      </c>
      <c r="Z127" s="87">
        <f t="shared" si="25"/>
        <v>38</v>
      </c>
      <c r="AA127" s="29">
        <v>29</v>
      </c>
      <c r="AB127" s="66">
        <f t="shared" si="26"/>
        <v>3.936473462739243E-3</v>
      </c>
      <c r="AC127" s="87">
        <f t="shared" si="27"/>
        <v>34</v>
      </c>
      <c r="AD127" s="29">
        <v>10</v>
      </c>
      <c r="AE127" s="66">
        <f t="shared" si="28"/>
        <v>1.560549313358302E-3</v>
      </c>
      <c r="AF127" s="87">
        <f t="shared" si="29"/>
        <v>53</v>
      </c>
      <c r="AG127" s="29">
        <v>15</v>
      </c>
      <c r="AH127" s="66">
        <f t="shared" si="30"/>
        <v>4.2205965109735509E-3</v>
      </c>
      <c r="AI127" s="87">
        <f t="shared" si="31"/>
        <v>39</v>
      </c>
      <c r="AJ127" s="29">
        <v>1</v>
      </c>
      <c r="AK127" s="66">
        <f t="shared" si="32"/>
        <v>4.329004329004329E-3</v>
      </c>
      <c r="AL127" s="87">
        <f t="shared" si="33"/>
        <v>43</v>
      </c>
      <c r="AM127" s="30">
        <v>120</v>
      </c>
      <c r="AN127" s="79">
        <f t="shared" si="34"/>
        <v>3.2480714575720666E-3</v>
      </c>
      <c r="AO127" s="32">
        <f t="shared" si="35"/>
        <v>43</v>
      </c>
      <c r="AP127" s="33"/>
      <c r="AQ127" s="33"/>
      <c r="AR127" s="33"/>
      <c r="AS127" s="33"/>
      <c r="AT127" s="33"/>
      <c r="AU127" s="33"/>
      <c r="AV127" s="33"/>
      <c r="AW127" s="34"/>
      <c r="AX127" s="34"/>
      <c r="AY127" s="34"/>
      <c r="AZ127" s="34"/>
      <c r="BA127" s="34"/>
      <c r="BB127" s="34"/>
      <c r="BC127" s="34"/>
    </row>
    <row r="128" spans="1:55" x14ac:dyDescent="0.2">
      <c r="A128" s="25" t="s">
        <v>256</v>
      </c>
      <c r="B128" s="26" t="s">
        <v>54</v>
      </c>
      <c r="C128" s="27" t="s">
        <v>160</v>
      </c>
      <c r="D128" s="28" t="s">
        <v>647</v>
      </c>
      <c r="E128" s="28" t="str">
        <f>VLOOKUP(D128,Sheet2!A$1:B$353,2,FALSE)</f>
        <v>Other Urban</v>
      </c>
      <c r="F128" s="29">
        <v>24280</v>
      </c>
      <c r="G128" s="29">
        <v>6942</v>
      </c>
      <c r="H128" s="29">
        <v>5722</v>
      </c>
      <c r="I128" s="29">
        <v>2967</v>
      </c>
      <c r="J128" s="29">
        <v>1476</v>
      </c>
      <c r="K128" s="29">
        <v>592</v>
      </c>
      <c r="L128" s="29">
        <v>421</v>
      </c>
      <c r="M128" s="29">
        <v>57</v>
      </c>
      <c r="N128" s="30">
        <v>42457</v>
      </c>
      <c r="O128" s="31">
        <v>174</v>
      </c>
      <c r="P128" s="66">
        <f t="shared" si="18"/>
        <v>7.1663920922570012E-3</v>
      </c>
      <c r="Q128" s="87">
        <f t="shared" si="19"/>
        <v>25</v>
      </c>
      <c r="R128" s="29">
        <v>51</v>
      </c>
      <c r="S128" s="66">
        <f t="shared" si="20"/>
        <v>7.3465859982713919E-3</v>
      </c>
      <c r="T128" s="87">
        <f t="shared" si="21"/>
        <v>22</v>
      </c>
      <c r="U128" s="29">
        <v>31</v>
      </c>
      <c r="V128" s="66">
        <f t="shared" si="22"/>
        <v>5.4176861237329602E-3</v>
      </c>
      <c r="W128" s="87">
        <f t="shared" si="23"/>
        <v>26</v>
      </c>
      <c r="X128" s="29">
        <v>18</v>
      </c>
      <c r="Y128" s="66">
        <f t="shared" si="24"/>
        <v>6.0667340748230538E-3</v>
      </c>
      <c r="Z128" s="87">
        <f t="shared" si="25"/>
        <v>23</v>
      </c>
      <c r="AA128" s="29">
        <v>8</v>
      </c>
      <c r="AB128" s="66">
        <f t="shared" si="26"/>
        <v>5.4200542005420054E-3</v>
      </c>
      <c r="AC128" s="87">
        <f t="shared" si="27"/>
        <v>20</v>
      </c>
      <c r="AD128" s="29">
        <v>5</v>
      </c>
      <c r="AE128" s="66">
        <f t="shared" si="28"/>
        <v>8.4459459459459464E-3</v>
      </c>
      <c r="AF128" s="87">
        <f t="shared" si="29"/>
        <v>16</v>
      </c>
      <c r="AG128" s="29">
        <v>4</v>
      </c>
      <c r="AH128" s="66">
        <f t="shared" si="30"/>
        <v>9.5011876484560574E-3</v>
      </c>
      <c r="AI128" s="87">
        <f t="shared" si="31"/>
        <v>18</v>
      </c>
      <c r="AJ128" s="29">
        <v>1</v>
      </c>
      <c r="AK128" s="66">
        <f t="shared" si="32"/>
        <v>1.7543859649122806E-2</v>
      </c>
      <c r="AL128" s="87">
        <f t="shared" si="33"/>
        <v>19</v>
      </c>
      <c r="AM128" s="30">
        <v>292</v>
      </c>
      <c r="AN128" s="79">
        <f t="shared" si="34"/>
        <v>6.8775466943024706E-3</v>
      </c>
      <c r="AO128" s="32">
        <f t="shared" si="35"/>
        <v>21</v>
      </c>
      <c r="AP128" s="33"/>
      <c r="AQ128" s="33"/>
      <c r="AR128" s="33"/>
      <c r="AS128" s="33"/>
      <c r="AT128" s="33"/>
      <c r="AU128" s="33"/>
      <c r="AV128" s="33"/>
      <c r="AW128" s="34"/>
      <c r="AX128" s="34"/>
      <c r="AY128" s="34"/>
      <c r="AZ128" s="34"/>
      <c r="BA128" s="34"/>
      <c r="BB128" s="34"/>
      <c r="BC128" s="34"/>
    </row>
    <row r="129" spans="1:55" x14ac:dyDescent="0.2">
      <c r="A129" s="25" t="s">
        <v>257</v>
      </c>
      <c r="B129" s="26" t="s">
        <v>18</v>
      </c>
      <c r="C129" s="27" t="s">
        <v>19</v>
      </c>
      <c r="D129" s="28" t="s">
        <v>258</v>
      </c>
      <c r="E129" s="28" t="str">
        <f>VLOOKUP(D129,Sheet2!A$1:B$353,2,FALSE)</f>
        <v>Other Urban</v>
      </c>
      <c r="F129" s="29">
        <v>14454</v>
      </c>
      <c r="G129" s="29">
        <v>11936</v>
      </c>
      <c r="H129" s="29">
        <v>7357</v>
      </c>
      <c r="I129" s="29">
        <v>5522</v>
      </c>
      <c r="J129" s="29">
        <v>2169</v>
      </c>
      <c r="K129" s="29">
        <v>781</v>
      </c>
      <c r="L129" s="29">
        <v>181</v>
      </c>
      <c r="M129" s="29">
        <v>43</v>
      </c>
      <c r="N129" s="30">
        <v>42443</v>
      </c>
      <c r="O129" s="31">
        <v>287</v>
      </c>
      <c r="P129" s="66">
        <f t="shared" si="18"/>
        <v>1.9856095198560953E-2</v>
      </c>
      <c r="Q129" s="87">
        <f t="shared" si="19"/>
        <v>11</v>
      </c>
      <c r="R129" s="29">
        <v>159</v>
      </c>
      <c r="S129" s="66">
        <f t="shared" si="20"/>
        <v>1.3321045576407507E-2</v>
      </c>
      <c r="T129" s="87">
        <f t="shared" si="21"/>
        <v>11</v>
      </c>
      <c r="U129" s="29">
        <v>81</v>
      </c>
      <c r="V129" s="66">
        <f t="shared" si="22"/>
        <v>1.1009922522767432E-2</v>
      </c>
      <c r="W129" s="87">
        <f t="shared" si="23"/>
        <v>13</v>
      </c>
      <c r="X129" s="29">
        <v>62</v>
      </c>
      <c r="Y129" s="66">
        <f t="shared" si="24"/>
        <v>1.1227816008692503E-2</v>
      </c>
      <c r="Z129" s="87">
        <f t="shared" si="25"/>
        <v>14</v>
      </c>
      <c r="AA129" s="29">
        <v>17</v>
      </c>
      <c r="AB129" s="66">
        <f t="shared" si="26"/>
        <v>7.8377132319041032E-3</v>
      </c>
      <c r="AC129" s="87">
        <f t="shared" si="27"/>
        <v>15</v>
      </c>
      <c r="AD129" s="29">
        <v>7</v>
      </c>
      <c r="AE129" s="66">
        <f t="shared" si="28"/>
        <v>8.9628681177976958E-3</v>
      </c>
      <c r="AF129" s="87">
        <f t="shared" si="29"/>
        <v>15</v>
      </c>
      <c r="AG129" s="29">
        <v>2</v>
      </c>
      <c r="AH129" s="66">
        <f t="shared" si="30"/>
        <v>1.1049723756906077E-2</v>
      </c>
      <c r="AI129" s="87">
        <f t="shared" si="31"/>
        <v>17</v>
      </c>
      <c r="AJ129" s="29">
        <v>0</v>
      </c>
      <c r="AK129" s="66">
        <f t="shared" si="32"/>
        <v>0</v>
      </c>
      <c r="AL129" s="87">
        <f t="shared" si="33"/>
        <v>28</v>
      </c>
      <c r="AM129" s="30">
        <v>615</v>
      </c>
      <c r="AN129" s="79">
        <f t="shared" si="34"/>
        <v>1.4490021911740453E-2</v>
      </c>
      <c r="AO129" s="32">
        <f t="shared" si="35"/>
        <v>9</v>
      </c>
      <c r="AP129" s="33"/>
      <c r="AQ129" s="33"/>
      <c r="AR129" s="33"/>
      <c r="AS129" s="33"/>
      <c r="AT129" s="33"/>
      <c r="AU129" s="33"/>
      <c r="AV129" s="33"/>
      <c r="AW129" s="34"/>
      <c r="AX129" s="34"/>
      <c r="AY129" s="34"/>
      <c r="AZ129" s="34"/>
      <c r="BA129" s="34"/>
      <c r="BB129" s="34"/>
      <c r="BC129" s="34"/>
    </row>
    <row r="130" spans="1:55" x14ac:dyDescent="0.2">
      <c r="A130" s="25" t="s">
        <v>259</v>
      </c>
      <c r="B130" s="26" t="s">
        <v>18</v>
      </c>
      <c r="C130" s="27" t="s">
        <v>19</v>
      </c>
      <c r="D130" s="28" t="s">
        <v>260</v>
      </c>
      <c r="E130" s="28" t="str">
        <f>VLOOKUP(D130,Sheet2!A$1:B$353,2,FALSE)</f>
        <v>Large Urban</v>
      </c>
      <c r="F130" s="29">
        <v>8181</v>
      </c>
      <c r="G130" s="29">
        <v>13824</v>
      </c>
      <c r="H130" s="29">
        <v>12315</v>
      </c>
      <c r="I130" s="29">
        <v>9665</v>
      </c>
      <c r="J130" s="29">
        <v>5453</v>
      </c>
      <c r="K130" s="29">
        <v>2375</v>
      </c>
      <c r="L130" s="29">
        <v>929</v>
      </c>
      <c r="M130" s="29">
        <v>40</v>
      </c>
      <c r="N130" s="30">
        <v>52782</v>
      </c>
      <c r="O130" s="31">
        <v>72</v>
      </c>
      <c r="P130" s="66">
        <f t="shared" si="18"/>
        <v>8.8008800880088004E-3</v>
      </c>
      <c r="Q130" s="87">
        <f t="shared" si="19"/>
        <v>13</v>
      </c>
      <c r="R130" s="29">
        <v>68</v>
      </c>
      <c r="S130" s="66">
        <f t="shared" si="20"/>
        <v>4.9189814814814816E-3</v>
      </c>
      <c r="T130" s="87">
        <f t="shared" si="21"/>
        <v>24</v>
      </c>
      <c r="U130" s="29">
        <v>129</v>
      </c>
      <c r="V130" s="66">
        <f t="shared" si="22"/>
        <v>1.0475030450669914E-2</v>
      </c>
      <c r="W130" s="87">
        <f t="shared" si="23"/>
        <v>10</v>
      </c>
      <c r="X130" s="29">
        <v>87</v>
      </c>
      <c r="Y130" s="66">
        <f t="shared" si="24"/>
        <v>9.0015519917227109E-3</v>
      </c>
      <c r="Z130" s="87">
        <f t="shared" si="25"/>
        <v>15</v>
      </c>
      <c r="AA130" s="29">
        <v>67</v>
      </c>
      <c r="AB130" s="66">
        <f t="shared" si="26"/>
        <v>1.2286814597469282E-2</v>
      </c>
      <c r="AC130" s="87">
        <f t="shared" si="27"/>
        <v>11</v>
      </c>
      <c r="AD130" s="29">
        <v>29</v>
      </c>
      <c r="AE130" s="66">
        <f t="shared" si="28"/>
        <v>1.2210526315789474E-2</v>
      </c>
      <c r="AF130" s="87">
        <f t="shared" si="29"/>
        <v>9</v>
      </c>
      <c r="AG130" s="29">
        <v>21</v>
      </c>
      <c r="AH130" s="66">
        <f t="shared" si="30"/>
        <v>2.2604951560818085E-2</v>
      </c>
      <c r="AI130" s="87">
        <f t="shared" si="31"/>
        <v>7</v>
      </c>
      <c r="AJ130" s="29">
        <v>1</v>
      </c>
      <c r="AK130" s="66">
        <f t="shared" si="32"/>
        <v>2.5000000000000001E-2</v>
      </c>
      <c r="AL130" s="87">
        <f t="shared" si="33"/>
        <v>17</v>
      </c>
      <c r="AM130" s="30">
        <v>474</v>
      </c>
      <c r="AN130" s="79">
        <f t="shared" si="34"/>
        <v>8.9803342048425591E-3</v>
      </c>
      <c r="AO130" s="32">
        <f t="shared" si="35"/>
        <v>12</v>
      </c>
      <c r="AP130" s="33"/>
      <c r="AQ130" s="33"/>
      <c r="AR130" s="33"/>
      <c r="AS130" s="33"/>
      <c r="AT130" s="33"/>
      <c r="AU130" s="33"/>
      <c r="AV130" s="33"/>
      <c r="AW130" s="34"/>
      <c r="AX130" s="34"/>
      <c r="AY130" s="34"/>
      <c r="AZ130" s="34"/>
      <c r="BA130" s="34"/>
      <c r="BB130" s="34"/>
      <c r="BC130" s="34"/>
    </row>
    <row r="131" spans="1:55" x14ac:dyDescent="0.2">
      <c r="A131" s="25" t="s">
        <v>261</v>
      </c>
      <c r="B131" s="26" t="s">
        <v>38</v>
      </c>
      <c r="C131" s="27" t="s">
        <v>39</v>
      </c>
      <c r="D131" s="28" t="s">
        <v>262</v>
      </c>
      <c r="E131" s="28" t="str">
        <f>VLOOKUP(D131,Sheet2!A$1:B$353,2,FALSE)</f>
        <v>Major Urban</v>
      </c>
      <c r="F131" s="29">
        <v>5271</v>
      </c>
      <c r="G131" s="29">
        <v>10413</v>
      </c>
      <c r="H131" s="29">
        <v>25562</v>
      </c>
      <c r="I131" s="29">
        <v>34744</v>
      </c>
      <c r="J131" s="29">
        <v>14975</v>
      </c>
      <c r="K131" s="29">
        <v>6195</v>
      </c>
      <c r="L131" s="29">
        <v>2998</v>
      </c>
      <c r="M131" s="29">
        <v>293</v>
      </c>
      <c r="N131" s="30">
        <v>100451</v>
      </c>
      <c r="O131" s="31">
        <v>37</v>
      </c>
      <c r="P131" s="66">
        <f t="shared" si="18"/>
        <v>7.0195408840827171E-3</v>
      </c>
      <c r="Q131" s="87">
        <f t="shared" si="19"/>
        <v>34</v>
      </c>
      <c r="R131" s="29">
        <v>46</v>
      </c>
      <c r="S131" s="66">
        <f t="shared" si="20"/>
        <v>4.4175549793527323E-3</v>
      </c>
      <c r="T131" s="87">
        <f t="shared" si="21"/>
        <v>50</v>
      </c>
      <c r="U131" s="29">
        <v>70</v>
      </c>
      <c r="V131" s="66">
        <f t="shared" si="22"/>
        <v>2.7384398716845319E-3</v>
      </c>
      <c r="W131" s="87">
        <f t="shared" si="23"/>
        <v>54</v>
      </c>
      <c r="X131" s="29">
        <v>118</v>
      </c>
      <c r="Y131" s="66">
        <f t="shared" si="24"/>
        <v>3.3962698595440938E-3</v>
      </c>
      <c r="Z131" s="87">
        <f t="shared" si="25"/>
        <v>49</v>
      </c>
      <c r="AA131" s="29">
        <v>27</v>
      </c>
      <c r="AB131" s="66">
        <f t="shared" si="26"/>
        <v>1.8030050083472453E-3</v>
      </c>
      <c r="AC131" s="87">
        <f t="shared" si="27"/>
        <v>60</v>
      </c>
      <c r="AD131" s="29">
        <v>12</v>
      </c>
      <c r="AE131" s="66">
        <f t="shared" si="28"/>
        <v>1.937046004842615E-3</v>
      </c>
      <c r="AF131" s="87">
        <f t="shared" si="29"/>
        <v>56</v>
      </c>
      <c r="AG131" s="29">
        <v>8</v>
      </c>
      <c r="AH131" s="66">
        <f t="shared" si="30"/>
        <v>2.66844563042028E-3</v>
      </c>
      <c r="AI131" s="87">
        <f t="shared" si="31"/>
        <v>55</v>
      </c>
      <c r="AJ131" s="29">
        <v>3</v>
      </c>
      <c r="AK131" s="66">
        <f t="shared" si="32"/>
        <v>1.0238907849829351E-2</v>
      </c>
      <c r="AL131" s="87">
        <f t="shared" si="33"/>
        <v>27</v>
      </c>
      <c r="AM131" s="30">
        <v>321</v>
      </c>
      <c r="AN131" s="79">
        <f t="shared" si="34"/>
        <v>3.1955878985774158E-3</v>
      </c>
      <c r="AO131" s="32">
        <f t="shared" si="35"/>
        <v>54</v>
      </c>
      <c r="AP131" s="33"/>
      <c r="AQ131" s="33"/>
      <c r="AR131" s="33"/>
      <c r="AS131" s="33"/>
      <c r="AT131" s="33"/>
      <c r="AU131" s="33"/>
      <c r="AV131" s="33"/>
      <c r="AW131" s="34"/>
      <c r="AX131" s="34"/>
      <c r="AY131" s="34"/>
      <c r="AZ131" s="34"/>
      <c r="BA131" s="34"/>
      <c r="BB131" s="34"/>
      <c r="BC131" s="34"/>
    </row>
    <row r="132" spans="1:55" x14ac:dyDescent="0.2">
      <c r="A132" s="25" t="s">
        <v>263</v>
      </c>
      <c r="B132" s="26" t="s">
        <v>54</v>
      </c>
      <c r="C132" s="27" t="s">
        <v>60</v>
      </c>
      <c r="D132" s="28" t="s">
        <v>648</v>
      </c>
      <c r="E132" s="28" t="str">
        <f>VLOOKUP(D132,Sheet2!A$1:B$353,2,FALSE)</f>
        <v>Rural 50</v>
      </c>
      <c r="F132" s="29">
        <v>12689</v>
      </c>
      <c r="G132" s="29">
        <v>19211</v>
      </c>
      <c r="H132" s="29">
        <v>16178</v>
      </c>
      <c r="I132" s="29">
        <v>12906</v>
      </c>
      <c r="J132" s="29">
        <v>11173</v>
      </c>
      <c r="K132" s="29">
        <v>6492</v>
      </c>
      <c r="L132" s="29">
        <v>3457</v>
      </c>
      <c r="M132" s="29">
        <v>182</v>
      </c>
      <c r="N132" s="30">
        <v>82288</v>
      </c>
      <c r="O132" s="31">
        <v>108</v>
      </c>
      <c r="P132" s="66">
        <f t="shared" si="18"/>
        <v>8.5113090078020332E-3</v>
      </c>
      <c r="Q132" s="87">
        <f t="shared" si="19"/>
        <v>29</v>
      </c>
      <c r="R132" s="29">
        <v>99</v>
      </c>
      <c r="S132" s="66">
        <f t="shared" si="20"/>
        <v>5.1532975899224402E-3</v>
      </c>
      <c r="T132" s="87">
        <f t="shared" si="21"/>
        <v>29</v>
      </c>
      <c r="U132" s="29">
        <v>139</v>
      </c>
      <c r="V132" s="66">
        <f t="shared" si="22"/>
        <v>8.5919149462232655E-3</v>
      </c>
      <c r="W132" s="87">
        <f t="shared" si="23"/>
        <v>16</v>
      </c>
      <c r="X132" s="29">
        <v>145</v>
      </c>
      <c r="Y132" s="66">
        <f t="shared" si="24"/>
        <v>1.1235084456841779E-2</v>
      </c>
      <c r="Z132" s="87">
        <f t="shared" si="25"/>
        <v>10</v>
      </c>
      <c r="AA132" s="29">
        <v>136</v>
      </c>
      <c r="AB132" s="66">
        <f t="shared" si="26"/>
        <v>1.2172200841313882E-2</v>
      </c>
      <c r="AC132" s="87">
        <f t="shared" si="27"/>
        <v>8</v>
      </c>
      <c r="AD132" s="29">
        <v>78</v>
      </c>
      <c r="AE132" s="66">
        <f t="shared" si="28"/>
        <v>1.2014787430683918E-2</v>
      </c>
      <c r="AF132" s="87">
        <f t="shared" si="29"/>
        <v>11</v>
      </c>
      <c r="AG132" s="29">
        <v>69</v>
      </c>
      <c r="AH132" s="66">
        <f t="shared" si="30"/>
        <v>1.9959502458779289E-2</v>
      </c>
      <c r="AI132" s="87">
        <f t="shared" si="31"/>
        <v>10</v>
      </c>
      <c r="AJ132" s="29">
        <v>5</v>
      </c>
      <c r="AK132" s="66">
        <f t="shared" si="32"/>
        <v>2.7472527472527472E-2</v>
      </c>
      <c r="AL132" s="87">
        <f t="shared" si="33"/>
        <v>22</v>
      </c>
      <c r="AM132" s="30">
        <v>779</v>
      </c>
      <c r="AN132" s="79">
        <f t="shared" si="34"/>
        <v>9.4667509235854558E-3</v>
      </c>
      <c r="AO132" s="32">
        <f t="shared" si="35"/>
        <v>15</v>
      </c>
      <c r="AP132" s="33"/>
      <c r="AQ132" s="33"/>
      <c r="AR132" s="33"/>
      <c r="AS132" s="33"/>
      <c r="AT132" s="33"/>
      <c r="AU132" s="33"/>
      <c r="AV132" s="33"/>
      <c r="AW132" s="34"/>
      <c r="AX132" s="34"/>
      <c r="AY132" s="34"/>
      <c r="AZ132" s="34"/>
      <c r="BA132" s="34"/>
      <c r="BB132" s="34"/>
      <c r="BC132" s="34"/>
    </row>
    <row r="133" spans="1:55" x14ac:dyDescent="0.2">
      <c r="A133" s="25" t="s">
        <v>264</v>
      </c>
      <c r="B133" s="26" t="s">
        <v>18</v>
      </c>
      <c r="C133" s="27" t="s">
        <v>10</v>
      </c>
      <c r="D133" s="28" t="s">
        <v>265</v>
      </c>
      <c r="E133" s="28" t="str">
        <f>VLOOKUP(D133,Sheet2!A$1:B$353,2,FALSE)</f>
        <v>Significant Rural</v>
      </c>
      <c r="F133" s="29">
        <v>535</v>
      </c>
      <c r="G133" s="29">
        <v>2874</v>
      </c>
      <c r="H133" s="29">
        <v>6416</v>
      </c>
      <c r="I133" s="29">
        <v>13723</v>
      </c>
      <c r="J133" s="29">
        <v>8583</v>
      </c>
      <c r="K133" s="29">
        <v>4095</v>
      </c>
      <c r="L133" s="29">
        <v>4337</v>
      </c>
      <c r="M133" s="29">
        <v>926</v>
      </c>
      <c r="N133" s="30">
        <v>41489</v>
      </c>
      <c r="O133" s="31">
        <v>5</v>
      </c>
      <c r="P133" s="66">
        <f t="shared" si="18"/>
        <v>9.3457943925233638E-3</v>
      </c>
      <c r="Q133" s="87">
        <f t="shared" si="19"/>
        <v>24</v>
      </c>
      <c r="R133" s="29">
        <v>20</v>
      </c>
      <c r="S133" s="66">
        <f t="shared" si="20"/>
        <v>6.9589422407794017E-3</v>
      </c>
      <c r="T133" s="87">
        <f t="shared" si="21"/>
        <v>22</v>
      </c>
      <c r="U133" s="29">
        <v>38</v>
      </c>
      <c r="V133" s="66">
        <f t="shared" si="22"/>
        <v>5.9226932668329174E-3</v>
      </c>
      <c r="W133" s="87">
        <f t="shared" si="23"/>
        <v>25</v>
      </c>
      <c r="X133" s="29">
        <v>47</v>
      </c>
      <c r="Y133" s="66">
        <f t="shared" si="24"/>
        <v>3.4249070902863804E-3</v>
      </c>
      <c r="Z133" s="87">
        <f t="shared" si="25"/>
        <v>36</v>
      </c>
      <c r="AA133" s="29">
        <v>21</v>
      </c>
      <c r="AB133" s="66">
        <f t="shared" si="26"/>
        <v>2.446696959105208E-3</v>
      </c>
      <c r="AC133" s="87">
        <f t="shared" si="27"/>
        <v>48</v>
      </c>
      <c r="AD133" s="29">
        <v>24</v>
      </c>
      <c r="AE133" s="66">
        <f t="shared" si="28"/>
        <v>5.8608058608058608E-3</v>
      </c>
      <c r="AF133" s="87">
        <f t="shared" si="29"/>
        <v>27</v>
      </c>
      <c r="AG133" s="29">
        <v>12</v>
      </c>
      <c r="AH133" s="66">
        <f t="shared" si="30"/>
        <v>2.7668895549919298E-3</v>
      </c>
      <c r="AI133" s="87">
        <f t="shared" si="31"/>
        <v>47</v>
      </c>
      <c r="AJ133" s="29">
        <v>6</v>
      </c>
      <c r="AK133" s="66">
        <f t="shared" si="32"/>
        <v>6.4794816414686825E-3</v>
      </c>
      <c r="AL133" s="87">
        <f t="shared" si="33"/>
        <v>40</v>
      </c>
      <c r="AM133" s="30">
        <v>173</v>
      </c>
      <c r="AN133" s="79">
        <f t="shared" si="34"/>
        <v>4.1697799416712863E-3</v>
      </c>
      <c r="AO133" s="32">
        <f t="shared" si="35"/>
        <v>35</v>
      </c>
      <c r="AP133" s="33"/>
      <c r="AQ133" s="33"/>
      <c r="AR133" s="33"/>
      <c r="AS133" s="33"/>
      <c r="AT133" s="33"/>
      <c r="AU133" s="33"/>
      <c r="AV133" s="33"/>
      <c r="AW133" s="34"/>
      <c r="AX133" s="34"/>
      <c r="AY133" s="34"/>
      <c r="AZ133" s="34"/>
      <c r="BA133" s="34"/>
      <c r="BB133" s="34"/>
      <c r="BC133" s="34"/>
    </row>
    <row r="134" spans="1:55" x14ac:dyDescent="0.2">
      <c r="A134" s="25" t="s">
        <v>266</v>
      </c>
      <c r="B134" s="26" t="s">
        <v>18</v>
      </c>
      <c r="C134" s="27" t="s">
        <v>25</v>
      </c>
      <c r="D134" s="28" t="s">
        <v>267</v>
      </c>
      <c r="E134" s="28" t="str">
        <f>VLOOKUP(D134,Sheet2!A$1:B$353,2,FALSE)</f>
        <v>Rural 50</v>
      </c>
      <c r="F134" s="29">
        <v>8394</v>
      </c>
      <c r="G134" s="29">
        <v>12598</v>
      </c>
      <c r="H134" s="29">
        <v>8630</v>
      </c>
      <c r="I134" s="29">
        <v>4648</v>
      </c>
      <c r="J134" s="29">
        <v>3593</v>
      </c>
      <c r="K134" s="29">
        <v>2041</v>
      </c>
      <c r="L134" s="29">
        <v>828</v>
      </c>
      <c r="M134" s="29">
        <v>47</v>
      </c>
      <c r="N134" s="30">
        <v>40779</v>
      </c>
      <c r="O134" s="31">
        <v>70</v>
      </c>
      <c r="P134" s="66">
        <f t="shared" si="18"/>
        <v>8.339289969025495E-3</v>
      </c>
      <c r="Q134" s="87">
        <f t="shared" si="19"/>
        <v>30</v>
      </c>
      <c r="R134" s="29">
        <v>101</v>
      </c>
      <c r="S134" s="66">
        <f t="shared" si="20"/>
        <v>8.0171455786632803E-3</v>
      </c>
      <c r="T134" s="87">
        <f t="shared" si="21"/>
        <v>16</v>
      </c>
      <c r="U134" s="29">
        <v>81</v>
      </c>
      <c r="V134" s="66">
        <f t="shared" si="22"/>
        <v>9.3858632676709162E-3</v>
      </c>
      <c r="W134" s="87">
        <f t="shared" si="23"/>
        <v>12</v>
      </c>
      <c r="X134" s="29">
        <v>50</v>
      </c>
      <c r="Y134" s="66">
        <f t="shared" si="24"/>
        <v>1.0757314974182444E-2</v>
      </c>
      <c r="Z134" s="87">
        <f t="shared" si="25"/>
        <v>11</v>
      </c>
      <c r="AA134" s="29">
        <v>30</v>
      </c>
      <c r="AB134" s="66">
        <f t="shared" si="26"/>
        <v>8.349568605622042E-3</v>
      </c>
      <c r="AC134" s="87">
        <f t="shared" si="27"/>
        <v>18</v>
      </c>
      <c r="AD134" s="29">
        <v>18</v>
      </c>
      <c r="AE134" s="66">
        <f t="shared" si="28"/>
        <v>8.8192062714355715E-3</v>
      </c>
      <c r="AF134" s="87">
        <f t="shared" si="29"/>
        <v>20</v>
      </c>
      <c r="AG134" s="29">
        <v>6</v>
      </c>
      <c r="AH134" s="66">
        <f t="shared" si="30"/>
        <v>7.246376811594203E-3</v>
      </c>
      <c r="AI134" s="87">
        <f t="shared" si="31"/>
        <v>34</v>
      </c>
      <c r="AJ134" s="29">
        <v>0</v>
      </c>
      <c r="AK134" s="66">
        <f t="shared" si="32"/>
        <v>0</v>
      </c>
      <c r="AL134" s="87">
        <f t="shared" si="33"/>
        <v>44</v>
      </c>
      <c r="AM134" s="30">
        <v>356</v>
      </c>
      <c r="AN134" s="79">
        <f t="shared" si="34"/>
        <v>8.7299835699747412E-3</v>
      </c>
      <c r="AO134" s="32">
        <f t="shared" si="35"/>
        <v>17</v>
      </c>
      <c r="AP134" s="33"/>
      <c r="AQ134" s="33"/>
      <c r="AR134" s="33"/>
      <c r="AS134" s="33"/>
      <c r="AT134" s="33"/>
      <c r="AU134" s="33"/>
      <c r="AV134" s="33"/>
      <c r="AW134" s="34"/>
      <c r="AX134" s="34"/>
      <c r="AY134" s="34"/>
      <c r="AZ134" s="34"/>
      <c r="BA134" s="34"/>
      <c r="BB134" s="34"/>
      <c r="BC134" s="34"/>
    </row>
    <row r="135" spans="1:55" x14ac:dyDescent="0.2">
      <c r="A135" s="25" t="s">
        <v>268</v>
      </c>
      <c r="B135" s="26" t="s">
        <v>38</v>
      </c>
      <c r="C135" s="27" t="s">
        <v>39</v>
      </c>
      <c r="D135" s="28" t="s">
        <v>269</v>
      </c>
      <c r="E135" s="28" t="str">
        <f>VLOOKUP(D135,Sheet2!A$1:B$353,2,FALSE)</f>
        <v>Major Urban</v>
      </c>
      <c r="F135" s="29">
        <v>870</v>
      </c>
      <c r="G135" s="29">
        <v>5650</v>
      </c>
      <c r="H135" s="29">
        <v>22652</v>
      </c>
      <c r="I135" s="29">
        <v>44715</v>
      </c>
      <c r="J135" s="29">
        <v>17925</v>
      </c>
      <c r="K135" s="29">
        <v>9590</v>
      </c>
      <c r="L135" s="29">
        <v>4864</v>
      </c>
      <c r="M135" s="29">
        <v>406</v>
      </c>
      <c r="N135" s="30">
        <v>106672</v>
      </c>
      <c r="O135" s="31">
        <v>40</v>
      </c>
      <c r="P135" s="66">
        <f t="shared" ref="P135:P198" si="36">O135/F135</f>
        <v>4.5977011494252873E-2</v>
      </c>
      <c r="Q135" s="87">
        <f t="shared" ref="Q135:Q198" si="37">1+SUMPRODUCT((E$6:E$331=E135)*(P$6:P$331&gt;P135))</f>
        <v>8</v>
      </c>
      <c r="R135" s="29">
        <v>100</v>
      </c>
      <c r="S135" s="66">
        <f t="shared" ref="S135:S198" si="38">R135/G135</f>
        <v>1.7699115044247787E-2</v>
      </c>
      <c r="T135" s="87">
        <f t="shared" ref="T135:T198" si="39">1+SUMPRODUCT((E$6:E$331=E135)*(S$6:S$331&gt;S135))</f>
        <v>8</v>
      </c>
      <c r="U135" s="29">
        <v>324</v>
      </c>
      <c r="V135" s="66">
        <f t="shared" ref="V135:V198" si="40">U135/H135</f>
        <v>1.4303372770616281E-2</v>
      </c>
      <c r="W135" s="87">
        <f t="shared" ref="W135:W198" si="41">1+SUMPRODUCT((E$6:E$331=E135)*(V$6:V$331&gt;V135))</f>
        <v>10</v>
      </c>
      <c r="X135" s="29">
        <v>343</v>
      </c>
      <c r="Y135" s="66">
        <f t="shared" ref="Y135:Y198" si="42">X135/I135</f>
        <v>7.6708039807670807E-3</v>
      </c>
      <c r="Z135" s="87">
        <f t="shared" ref="Z135:Z198" si="43">1+SUMPRODUCT((E$6:E$331=E135)*(Y$6:Y$331&gt;Y135))</f>
        <v>26</v>
      </c>
      <c r="AA135" s="29">
        <v>121</v>
      </c>
      <c r="AB135" s="66">
        <f t="shared" ref="AB135:AB198" si="44">AA135/J135</f>
        <v>6.7503486750348672E-3</v>
      </c>
      <c r="AC135" s="87">
        <f t="shared" ref="AC135:AC198" si="45">1+SUMPRODUCT((E$6:E$331=E135)*(AB$6:AB$331&gt;AB135))</f>
        <v>24</v>
      </c>
      <c r="AD135" s="29">
        <v>57</v>
      </c>
      <c r="AE135" s="66">
        <f t="shared" ref="AE135:AE198" si="46">AD135/K135</f>
        <v>5.9436913451511994E-3</v>
      </c>
      <c r="AF135" s="87">
        <f t="shared" ref="AF135:AF198" si="47">1+SUMPRODUCT((E$6:E$331=E135)*(AE$6:AE$331&gt;AE135))</f>
        <v>35</v>
      </c>
      <c r="AG135" s="29">
        <v>26</v>
      </c>
      <c r="AH135" s="66">
        <f t="shared" ref="AH135:AH198" si="48">AG135/L135</f>
        <v>5.3453947368421054E-3</v>
      </c>
      <c r="AI135" s="87">
        <f t="shared" ref="AI135:AI198" si="49">1+SUMPRODUCT((E$6:E$331=E135)*(AH$6:AH$331&gt;AH135))</f>
        <v>38</v>
      </c>
      <c r="AJ135" s="29">
        <v>3</v>
      </c>
      <c r="AK135" s="66">
        <f t="shared" ref="AK135:AK198" si="50">AJ135/M135</f>
        <v>7.3891625615763543E-3</v>
      </c>
      <c r="AL135" s="87">
        <f t="shared" ref="AL135:AL198" si="51">1+SUMPRODUCT((E$6:E$331=E135)*(AK$6:AK$331&gt;AK135))</f>
        <v>37</v>
      </c>
      <c r="AM135" s="30">
        <v>1014</v>
      </c>
      <c r="AN135" s="79">
        <f t="shared" ref="AN135:AN198" si="52">AM135/N135</f>
        <v>9.5057747112644361E-3</v>
      </c>
      <c r="AO135" s="32">
        <f t="shared" ref="AO135:AO198" si="53">1+SUMPRODUCT((E$6:E$331=E135)*(AN$6:AN$331&gt;AN135))</f>
        <v>22</v>
      </c>
      <c r="AP135" s="33"/>
      <c r="AQ135" s="33"/>
      <c r="AR135" s="33"/>
      <c r="AS135" s="33"/>
      <c r="AT135" s="33"/>
      <c r="AU135" s="33"/>
      <c r="AV135" s="33"/>
      <c r="AW135" s="34"/>
      <c r="AX135" s="34"/>
      <c r="AY135" s="34"/>
      <c r="AZ135" s="34"/>
      <c r="BA135" s="34"/>
      <c r="BB135" s="34"/>
      <c r="BC135" s="34"/>
    </row>
    <row r="136" spans="1:55" x14ac:dyDescent="0.2">
      <c r="A136" s="25" t="s">
        <v>270</v>
      </c>
      <c r="B136" s="26" t="s">
        <v>18</v>
      </c>
      <c r="C136" s="27" t="s">
        <v>25</v>
      </c>
      <c r="D136" s="28" t="s">
        <v>649</v>
      </c>
      <c r="E136" s="28" t="str">
        <f>VLOOKUP(D136,Sheet2!A$1:B$353,2,FALSE)</f>
        <v>Significant Rural</v>
      </c>
      <c r="F136" s="29">
        <v>8203</v>
      </c>
      <c r="G136" s="29">
        <v>14774</v>
      </c>
      <c r="H136" s="29">
        <v>10408</v>
      </c>
      <c r="I136" s="29">
        <v>6803</v>
      </c>
      <c r="J136" s="29">
        <v>3793</v>
      </c>
      <c r="K136" s="29">
        <v>1944</v>
      </c>
      <c r="L136" s="29">
        <v>959</v>
      </c>
      <c r="M136" s="29">
        <v>63</v>
      </c>
      <c r="N136" s="30">
        <v>46947</v>
      </c>
      <c r="O136" s="31">
        <v>56</v>
      </c>
      <c r="P136" s="66">
        <f t="shared" si="36"/>
        <v>6.8267706936486648E-3</v>
      </c>
      <c r="Q136" s="87">
        <f t="shared" si="37"/>
        <v>34</v>
      </c>
      <c r="R136" s="29">
        <v>59</v>
      </c>
      <c r="S136" s="66">
        <f t="shared" si="38"/>
        <v>3.9935020982807632E-3</v>
      </c>
      <c r="T136" s="87">
        <f t="shared" si="39"/>
        <v>32</v>
      </c>
      <c r="U136" s="29">
        <v>29</v>
      </c>
      <c r="V136" s="66">
        <f t="shared" si="40"/>
        <v>2.7863182167563415E-3</v>
      </c>
      <c r="W136" s="87">
        <f t="shared" si="41"/>
        <v>40</v>
      </c>
      <c r="X136" s="29">
        <v>23</v>
      </c>
      <c r="Y136" s="66">
        <f t="shared" si="42"/>
        <v>3.3808613846832282E-3</v>
      </c>
      <c r="Z136" s="87">
        <f t="shared" si="43"/>
        <v>37</v>
      </c>
      <c r="AA136" s="29">
        <v>14</v>
      </c>
      <c r="AB136" s="66">
        <f t="shared" si="44"/>
        <v>3.6910097548114949E-3</v>
      </c>
      <c r="AC136" s="87">
        <f t="shared" si="45"/>
        <v>37</v>
      </c>
      <c r="AD136" s="29">
        <v>5</v>
      </c>
      <c r="AE136" s="66">
        <f t="shared" si="46"/>
        <v>2.5720164609053498E-3</v>
      </c>
      <c r="AF136" s="87">
        <f t="shared" si="47"/>
        <v>50</v>
      </c>
      <c r="AG136" s="29">
        <v>4</v>
      </c>
      <c r="AH136" s="66">
        <f t="shared" si="48"/>
        <v>4.1710114702815434E-3</v>
      </c>
      <c r="AI136" s="87">
        <f t="shared" si="49"/>
        <v>41</v>
      </c>
      <c r="AJ136" s="29">
        <v>1</v>
      </c>
      <c r="AK136" s="66">
        <f t="shared" si="50"/>
        <v>1.5873015873015872E-2</v>
      </c>
      <c r="AL136" s="87">
        <f t="shared" si="51"/>
        <v>24</v>
      </c>
      <c r="AM136" s="30">
        <v>191</v>
      </c>
      <c r="AN136" s="79">
        <f t="shared" si="52"/>
        <v>4.0684175772679829E-3</v>
      </c>
      <c r="AO136" s="32">
        <f t="shared" si="53"/>
        <v>38</v>
      </c>
      <c r="AP136" s="33"/>
      <c r="AQ136" s="33"/>
      <c r="AR136" s="33"/>
      <c r="AS136" s="33"/>
      <c r="AT136" s="33"/>
      <c r="AU136" s="33"/>
      <c r="AV136" s="33"/>
      <c r="AW136" s="34"/>
      <c r="AX136" s="34"/>
      <c r="AY136" s="34"/>
      <c r="AZ136" s="34"/>
      <c r="BA136" s="34"/>
      <c r="BB136" s="34"/>
      <c r="BC136" s="34"/>
    </row>
    <row r="137" spans="1:55" x14ac:dyDescent="0.2">
      <c r="A137" s="25" t="s">
        <v>271</v>
      </c>
      <c r="B137" s="26" t="s">
        <v>18</v>
      </c>
      <c r="C137" s="27" t="s">
        <v>19</v>
      </c>
      <c r="D137" s="28" t="s">
        <v>272</v>
      </c>
      <c r="E137" s="28" t="str">
        <f>VLOOKUP(D137,Sheet2!A$1:B$353,2,FALSE)</f>
        <v>Rural 50</v>
      </c>
      <c r="F137" s="29">
        <v>2213</v>
      </c>
      <c r="G137" s="29">
        <v>5459</v>
      </c>
      <c r="H137" s="29">
        <v>11528</v>
      </c>
      <c r="I137" s="29">
        <v>12141</v>
      </c>
      <c r="J137" s="29">
        <v>10078</v>
      </c>
      <c r="K137" s="29">
        <v>7517</v>
      </c>
      <c r="L137" s="29">
        <v>6944</v>
      </c>
      <c r="M137" s="29">
        <v>758</v>
      </c>
      <c r="N137" s="30">
        <v>56638</v>
      </c>
      <c r="O137" s="31">
        <v>34</v>
      </c>
      <c r="P137" s="66">
        <f t="shared" si="36"/>
        <v>1.5363759602349751E-2</v>
      </c>
      <c r="Q137" s="87">
        <f t="shared" si="37"/>
        <v>16</v>
      </c>
      <c r="R137" s="29">
        <v>45</v>
      </c>
      <c r="S137" s="66">
        <f t="shared" si="38"/>
        <v>8.2432679978017946E-3</v>
      </c>
      <c r="T137" s="87">
        <f t="shared" si="39"/>
        <v>15</v>
      </c>
      <c r="U137" s="29">
        <v>72</v>
      </c>
      <c r="V137" s="66">
        <f t="shared" si="40"/>
        <v>6.2456627342123523E-3</v>
      </c>
      <c r="W137" s="87">
        <f t="shared" si="41"/>
        <v>24</v>
      </c>
      <c r="X137" s="29">
        <v>55</v>
      </c>
      <c r="Y137" s="66">
        <f t="shared" si="42"/>
        <v>4.5301046042335886E-3</v>
      </c>
      <c r="Z137" s="87">
        <f t="shared" si="43"/>
        <v>34</v>
      </c>
      <c r="AA137" s="29">
        <v>77</v>
      </c>
      <c r="AB137" s="66">
        <f t="shared" si="44"/>
        <v>7.6404048422306012E-3</v>
      </c>
      <c r="AC137" s="87">
        <f t="shared" si="45"/>
        <v>19</v>
      </c>
      <c r="AD137" s="29">
        <v>47</v>
      </c>
      <c r="AE137" s="66">
        <f t="shared" si="46"/>
        <v>6.2524943461487294E-3</v>
      </c>
      <c r="AF137" s="87">
        <f t="shared" si="47"/>
        <v>29</v>
      </c>
      <c r="AG137" s="29">
        <v>76</v>
      </c>
      <c r="AH137" s="66">
        <f t="shared" si="48"/>
        <v>1.0944700460829493E-2</v>
      </c>
      <c r="AI137" s="87">
        <f t="shared" si="49"/>
        <v>24</v>
      </c>
      <c r="AJ137" s="29">
        <v>27</v>
      </c>
      <c r="AK137" s="66">
        <f t="shared" si="50"/>
        <v>3.5620052770448551E-2</v>
      </c>
      <c r="AL137" s="87">
        <f t="shared" si="51"/>
        <v>16</v>
      </c>
      <c r="AM137" s="30">
        <v>433</v>
      </c>
      <c r="AN137" s="79">
        <f t="shared" si="52"/>
        <v>7.6450439634167871E-3</v>
      </c>
      <c r="AO137" s="32">
        <f t="shared" si="53"/>
        <v>21</v>
      </c>
      <c r="AP137" s="33"/>
      <c r="AQ137" s="33"/>
      <c r="AR137" s="33"/>
      <c r="AS137" s="33"/>
      <c r="AT137" s="33"/>
      <c r="AU137" s="33"/>
      <c r="AV137" s="33"/>
      <c r="AW137" s="34"/>
      <c r="AX137" s="34"/>
      <c r="AY137" s="34"/>
      <c r="AZ137" s="34"/>
      <c r="BA137" s="34"/>
      <c r="BB137" s="34"/>
      <c r="BC137" s="34"/>
    </row>
    <row r="138" spans="1:55" x14ac:dyDescent="0.2">
      <c r="A138" s="25" t="s">
        <v>273</v>
      </c>
      <c r="B138" s="26" t="s">
        <v>38</v>
      </c>
      <c r="C138" s="27" t="s">
        <v>39</v>
      </c>
      <c r="D138" s="28" t="s">
        <v>274</v>
      </c>
      <c r="E138" s="28" t="str">
        <f>VLOOKUP(D138,Sheet2!A$1:B$353,2,FALSE)</f>
        <v>Major Urban</v>
      </c>
      <c r="F138" s="29">
        <v>1803</v>
      </c>
      <c r="G138" s="29">
        <v>8613</v>
      </c>
      <c r="H138" s="29">
        <v>25223</v>
      </c>
      <c r="I138" s="29">
        <v>37064</v>
      </c>
      <c r="J138" s="29">
        <v>14501</v>
      </c>
      <c r="K138" s="29">
        <v>5512</v>
      </c>
      <c r="L138" s="29">
        <v>3783</v>
      </c>
      <c r="M138" s="29">
        <v>833</v>
      </c>
      <c r="N138" s="30">
        <v>97332</v>
      </c>
      <c r="O138" s="31">
        <v>43</v>
      </c>
      <c r="P138" s="66">
        <f t="shared" si="36"/>
        <v>2.3849140321686078E-2</v>
      </c>
      <c r="Q138" s="87">
        <f t="shared" si="37"/>
        <v>13</v>
      </c>
      <c r="R138" s="29">
        <v>107</v>
      </c>
      <c r="S138" s="66">
        <f t="shared" si="38"/>
        <v>1.242308138859863E-2</v>
      </c>
      <c r="T138" s="87">
        <f t="shared" si="39"/>
        <v>19</v>
      </c>
      <c r="U138" s="29">
        <v>339</v>
      </c>
      <c r="V138" s="66">
        <f t="shared" si="40"/>
        <v>1.3440114181501012E-2</v>
      </c>
      <c r="W138" s="87">
        <f t="shared" si="41"/>
        <v>14</v>
      </c>
      <c r="X138" s="29">
        <v>399</v>
      </c>
      <c r="Y138" s="66">
        <f t="shared" si="42"/>
        <v>1.0765162961364127E-2</v>
      </c>
      <c r="Z138" s="87">
        <f t="shared" si="43"/>
        <v>17</v>
      </c>
      <c r="AA138" s="29">
        <v>221</v>
      </c>
      <c r="AB138" s="66">
        <f t="shared" si="44"/>
        <v>1.5240328253223915E-2</v>
      </c>
      <c r="AC138" s="87">
        <f t="shared" si="45"/>
        <v>12</v>
      </c>
      <c r="AD138" s="29">
        <v>94</v>
      </c>
      <c r="AE138" s="66">
        <f t="shared" si="46"/>
        <v>1.7053701015965168E-2</v>
      </c>
      <c r="AF138" s="87">
        <f t="shared" si="47"/>
        <v>10</v>
      </c>
      <c r="AG138" s="29">
        <v>51</v>
      </c>
      <c r="AH138" s="66">
        <f t="shared" si="48"/>
        <v>1.3481363996827915E-2</v>
      </c>
      <c r="AI138" s="87">
        <f t="shared" si="49"/>
        <v>16</v>
      </c>
      <c r="AJ138" s="29">
        <v>5</v>
      </c>
      <c r="AK138" s="66">
        <f t="shared" si="50"/>
        <v>6.0024009603841539E-3</v>
      </c>
      <c r="AL138" s="87">
        <f t="shared" si="51"/>
        <v>45</v>
      </c>
      <c r="AM138" s="30">
        <v>1259</v>
      </c>
      <c r="AN138" s="79">
        <f t="shared" si="52"/>
        <v>1.293510870011918E-2</v>
      </c>
      <c r="AO138" s="32">
        <f t="shared" si="53"/>
        <v>13</v>
      </c>
      <c r="AP138" s="33"/>
      <c r="AQ138" s="33"/>
      <c r="AR138" s="33"/>
      <c r="AS138" s="33"/>
      <c r="AT138" s="33"/>
      <c r="AU138" s="33"/>
      <c r="AV138" s="33"/>
      <c r="AW138" s="34"/>
      <c r="AX138" s="34"/>
      <c r="AY138" s="34"/>
      <c r="AZ138" s="34"/>
      <c r="BA138" s="34"/>
      <c r="BB138" s="34"/>
      <c r="BC138" s="34"/>
    </row>
    <row r="139" spans="1:55" x14ac:dyDescent="0.2">
      <c r="A139" s="25" t="s">
        <v>275</v>
      </c>
      <c r="B139" s="26" t="s">
        <v>18</v>
      </c>
      <c r="C139" s="27" t="s">
        <v>10</v>
      </c>
      <c r="D139" s="28" t="s">
        <v>650</v>
      </c>
      <c r="E139" s="28" t="str">
        <f>VLOOKUP(D139,Sheet2!A$1:B$353,2,FALSE)</f>
        <v>Rural 80</v>
      </c>
      <c r="F139" s="29">
        <v>11365</v>
      </c>
      <c r="G139" s="29">
        <v>19199</v>
      </c>
      <c r="H139" s="29">
        <v>17390</v>
      </c>
      <c r="I139" s="29">
        <v>11424</v>
      </c>
      <c r="J139" s="29">
        <v>8499</v>
      </c>
      <c r="K139" s="29">
        <v>3519</v>
      </c>
      <c r="L139" s="29">
        <v>1669</v>
      </c>
      <c r="M139" s="29">
        <v>151</v>
      </c>
      <c r="N139" s="30">
        <v>73216</v>
      </c>
      <c r="O139" s="31">
        <v>51</v>
      </c>
      <c r="P139" s="66">
        <f t="shared" si="36"/>
        <v>4.4874615046194459E-3</v>
      </c>
      <c r="Q139" s="87">
        <f t="shared" si="37"/>
        <v>50</v>
      </c>
      <c r="R139" s="29">
        <v>87</v>
      </c>
      <c r="S139" s="66">
        <f t="shared" si="38"/>
        <v>4.5314860148966095E-3</v>
      </c>
      <c r="T139" s="87">
        <f t="shared" si="39"/>
        <v>44</v>
      </c>
      <c r="U139" s="29">
        <v>62</v>
      </c>
      <c r="V139" s="66">
        <f t="shared" si="40"/>
        <v>3.5652673950546292E-3</v>
      </c>
      <c r="W139" s="87">
        <f t="shared" si="41"/>
        <v>50</v>
      </c>
      <c r="X139" s="29">
        <v>35</v>
      </c>
      <c r="Y139" s="66">
        <f t="shared" si="42"/>
        <v>3.0637254901960784E-3</v>
      </c>
      <c r="Z139" s="87">
        <f t="shared" si="43"/>
        <v>50</v>
      </c>
      <c r="AA139" s="29">
        <v>30</v>
      </c>
      <c r="AB139" s="66">
        <f t="shared" si="44"/>
        <v>3.5298270384751147E-3</v>
      </c>
      <c r="AC139" s="87">
        <f t="shared" si="45"/>
        <v>51</v>
      </c>
      <c r="AD139" s="29">
        <v>10</v>
      </c>
      <c r="AE139" s="66">
        <f t="shared" si="46"/>
        <v>2.841716396703609E-3</v>
      </c>
      <c r="AF139" s="87">
        <f t="shared" si="47"/>
        <v>54</v>
      </c>
      <c r="AG139" s="29">
        <v>8</v>
      </c>
      <c r="AH139" s="66">
        <f t="shared" si="48"/>
        <v>4.793289394847214E-3</v>
      </c>
      <c r="AI139" s="87">
        <f t="shared" si="49"/>
        <v>50</v>
      </c>
      <c r="AJ139" s="29">
        <v>1</v>
      </c>
      <c r="AK139" s="66">
        <f t="shared" si="50"/>
        <v>6.6225165562913907E-3</v>
      </c>
      <c r="AL139" s="87">
        <f t="shared" si="51"/>
        <v>49</v>
      </c>
      <c r="AM139" s="30">
        <v>284</v>
      </c>
      <c r="AN139" s="79">
        <f t="shared" si="52"/>
        <v>3.8789335664335665E-3</v>
      </c>
      <c r="AO139" s="32">
        <f t="shared" si="53"/>
        <v>51</v>
      </c>
      <c r="AP139" s="33"/>
      <c r="AQ139" s="33"/>
      <c r="AR139" s="33"/>
      <c r="AS139" s="33"/>
      <c r="AT139" s="33"/>
      <c r="AU139" s="33"/>
      <c r="AV139" s="33"/>
      <c r="AW139" s="34"/>
      <c r="AX139" s="34"/>
      <c r="AY139" s="34"/>
      <c r="AZ139" s="34"/>
      <c r="BA139" s="34"/>
      <c r="BB139" s="34"/>
      <c r="BC139" s="34"/>
    </row>
    <row r="140" spans="1:55" x14ac:dyDescent="0.2">
      <c r="A140" s="25" t="s">
        <v>276</v>
      </c>
      <c r="B140" s="26" t="s">
        <v>18</v>
      </c>
      <c r="C140" s="27" t="s">
        <v>22</v>
      </c>
      <c r="D140" s="28" t="s">
        <v>277</v>
      </c>
      <c r="E140" s="28" t="str">
        <f>VLOOKUP(D140,Sheet2!A$1:B$353,2,FALSE)</f>
        <v>Other Urban</v>
      </c>
      <c r="F140" s="29">
        <v>21644</v>
      </c>
      <c r="G140" s="29">
        <v>5359</v>
      </c>
      <c r="H140" s="29">
        <v>5461</v>
      </c>
      <c r="I140" s="29">
        <v>2701</v>
      </c>
      <c r="J140" s="29">
        <v>876</v>
      </c>
      <c r="K140" s="29">
        <v>269</v>
      </c>
      <c r="L140" s="29">
        <v>165</v>
      </c>
      <c r="M140" s="29">
        <v>15</v>
      </c>
      <c r="N140" s="30">
        <v>36490</v>
      </c>
      <c r="O140" s="31">
        <v>18</v>
      </c>
      <c r="P140" s="66">
        <f t="shared" si="36"/>
        <v>8.316392533727592E-4</v>
      </c>
      <c r="Q140" s="87">
        <f t="shared" si="37"/>
        <v>52</v>
      </c>
      <c r="R140" s="29">
        <v>1</v>
      </c>
      <c r="S140" s="66">
        <f t="shared" si="38"/>
        <v>1.8660197798096661E-4</v>
      </c>
      <c r="T140" s="87">
        <f t="shared" si="39"/>
        <v>58</v>
      </c>
      <c r="U140" s="29">
        <v>3</v>
      </c>
      <c r="V140" s="66">
        <f t="shared" si="40"/>
        <v>5.4934993590917414E-4</v>
      </c>
      <c r="W140" s="87">
        <f t="shared" si="41"/>
        <v>58</v>
      </c>
      <c r="X140" s="29">
        <v>2</v>
      </c>
      <c r="Y140" s="66">
        <f t="shared" si="42"/>
        <v>7.4046649389115145E-4</v>
      </c>
      <c r="Z140" s="87">
        <f t="shared" si="43"/>
        <v>58</v>
      </c>
      <c r="AA140" s="29">
        <v>0</v>
      </c>
      <c r="AB140" s="66">
        <f t="shared" si="44"/>
        <v>0</v>
      </c>
      <c r="AC140" s="87">
        <f t="shared" si="45"/>
        <v>57</v>
      </c>
      <c r="AD140" s="29">
        <v>0</v>
      </c>
      <c r="AE140" s="66">
        <f t="shared" si="46"/>
        <v>0</v>
      </c>
      <c r="AF140" s="87">
        <f t="shared" si="47"/>
        <v>54</v>
      </c>
      <c r="AG140" s="29">
        <v>1</v>
      </c>
      <c r="AH140" s="66">
        <f t="shared" si="48"/>
        <v>6.0606060606060606E-3</v>
      </c>
      <c r="AI140" s="87">
        <f t="shared" si="49"/>
        <v>30</v>
      </c>
      <c r="AJ140" s="29">
        <v>0</v>
      </c>
      <c r="AK140" s="66">
        <f t="shared" si="50"/>
        <v>0</v>
      </c>
      <c r="AL140" s="87">
        <f t="shared" si="51"/>
        <v>28</v>
      </c>
      <c r="AM140" s="30">
        <v>25</v>
      </c>
      <c r="AN140" s="79">
        <f t="shared" si="52"/>
        <v>6.8511921074266918E-4</v>
      </c>
      <c r="AO140" s="32">
        <f t="shared" si="53"/>
        <v>58</v>
      </c>
      <c r="AP140" s="33"/>
      <c r="AQ140" s="33"/>
      <c r="AR140" s="33"/>
      <c r="AS140" s="33"/>
      <c r="AT140" s="33"/>
      <c r="AU140" s="33"/>
      <c r="AV140" s="33"/>
      <c r="AW140" s="34"/>
      <c r="AX140" s="34"/>
      <c r="AY140" s="34"/>
      <c r="AZ140" s="34"/>
      <c r="BA140" s="34"/>
      <c r="BB140" s="34"/>
      <c r="BC140" s="34"/>
    </row>
    <row r="141" spans="1:55" x14ac:dyDescent="0.2">
      <c r="A141" s="25" t="s">
        <v>278</v>
      </c>
      <c r="B141" s="26" t="s">
        <v>18</v>
      </c>
      <c r="C141" s="27" t="s">
        <v>10</v>
      </c>
      <c r="D141" s="28" t="s">
        <v>279</v>
      </c>
      <c r="E141" s="28" t="str">
        <f>VLOOKUP(D141,Sheet2!A$1:B$353,2,FALSE)</f>
        <v>Other Urban</v>
      </c>
      <c r="F141" s="29">
        <v>18524</v>
      </c>
      <c r="G141" s="29">
        <v>22176</v>
      </c>
      <c r="H141" s="29">
        <v>10960</v>
      </c>
      <c r="I141" s="29">
        <v>4184</v>
      </c>
      <c r="J141" s="29">
        <v>2164</v>
      </c>
      <c r="K141" s="29">
        <v>880</v>
      </c>
      <c r="L141" s="29">
        <v>341</v>
      </c>
      <c r="M141" s="29">
        <v>15</v>
      </c>
      <c r="N141" s="30">
        <v>59244</v>
      </c>
      <c r="O141" s="31">
        <v>115</v>
      </c>
      <c r="P141" s="66">
        <f t="shared" si="36"/>
        <v>6.2081623839343554E-3</v>
      </c>
      <c r="Q141" s="87">
        <f t="shared" si="37"/>
        <v>28</v>
      </c>
      <c r="R141" s="29">
        <v>131</v>
      </c>
      <c r="S141" s="66">
        <f t="shared" si="38"/>
        <v>5.907287157287157E-3</v>
      </c>
      <c r="T141" s="87">
        <f t="shared" si="39"/>
        <v>27</v>
      </c>
      <c r="U141" s="29">
        <v>50</v>
      </c>
      <c r="V141" s="66">
        <f t="shared" si="40"/>
        <v>4.5620437956204376E-3</v>
      </c>
      <c r="W141" s="87">
        <f t="shared" si="41"/>
        <v>30</v>
      </c>
      <c r="X141" s="29">
        <v>39</v>
      </c>
      <c r="Y141" s="66">
        <f t="shared" si="42"/>
        <v>9.3212237093690253E-3</v>
      </c>
      <c r="Z141" s="87">
        <f t="shared" si="43"/>
        <v>16</v>
      </c>
      <c r="AA141" s="29">
        <v>14</v>
      </c>
      <c r="AB141" s="66">
        <f t="shared" si="44"/>
        <v>6.4695009242144181E-3</v>
      </c>
      <c r="AC141" s="87">
        <f t="shared" si="45"/>
        <v>19</v>
      </c>
      <c r="AD141" s="29">
        <v>6</v>
      </c>
      <c r="AE141" s="66">
        <f t="shared" si="46"/>
        <v>6.8181818181818179E-3</v>
      </c>
      <c r="AF141" s="87">
        <f t="shared" si="47"/>
        <v>21</v>
      </c>
      <c r="AG141" s="29">
        <v>7</v>
      </c>
      <c r="AH141" s="66">
        <f t="shared" si="48"/>
        <v>2.0527859237536656E-2</v>
      </c>
      <c r="AI141" s="87">
        <f t="shared" si="49"/>
        <v>7</v>
      </c>
      <c r="AJ141" s="29">
        <v>0</v>
      </c>
      <c r="AK141" s="66">
        <f t="shared" si="50"/>
        <v>0</v>
      </c>
      <c r="AL141" s="87">
        <f t="shared" si="51"/>
        <v>28</v>
      </c>
      <c r="AM141" s="30">
        <v>362</v>
      </c>
      <c r="AN141" s="79">
        <f t="shared" si="52"/>
        <v>6.1103234082776313E-3</v>
      </c>
      <c r="AO141" s="32">
        <f t="shared" si="53"/>
        <v>26</v>
      </c>
      <c r="AP141" s="33"/>
      <c r="AQ141" s="33"/>
      <c r="AR141" s="33"/>
      <c r="AS141" s="33"/>
      <c r="AT141" s="33"/>
      <c r="AU141" s="33"/>
      <c r="AV141" s="33"/>
      <c r="AW141" s="34"/>
      <c r="AX141" s="34"/>
      <c r="AY141" s="34"/>
      <c r="AZ141" s="34"/>
      <c r="BA141" s="34"/>
      <c r="BB141" s="34"/>
      <c r="BC141" s="34"/>
    </row>
    <row r="142" spans="1:55" x14ac:dyDescent="0.2">
      <c r="A142" s="25" t="s">
        <v>280</v>
      </c>
      <c r="B142" s="26" t="s">
        <v>54</v>
      </c>
      <c r="C142" s="27" t="s">
        <v>19</v>
      </c>
      <c r="D142" s="28" t="s">
        <v>651</v>
      </c>
      <c r="E142" s="28" t="str">
        <f>VLOOKUP(D142,Sheet2!A$1:B$353,2,FALSE)</f>
        <v>Rural 80</v>
      </c>
      <c r="F142" s="29">
        <v>9863</v>
      </c>
      <c r="G142" s="29">
        <v>17570</v>
      </c>
      <c r="H142" s="29">
        <v>16640</v>
      </c>
      <c r="I142" s="29">
        <v>12997</v>
      </c>
      <c r="J142" s="29">
        <v>6918</v>
      </c>
      <c r="K142" s="29">
        <v>3076</v>
      </c>
      <c r="L142" s="29">
        <v>1466</v>
      </c>
      <c r="M142" s="29">
        <v>152</v>
      </c>
      <c r="N142" s="30">
        <v>68682</v>
      </c>
      <c r="O142" s="31">
        <v>660</v>
      </c>
      <c r="P142" s="66">
        <f t="shared" si="36"/>
        <v>6.691675960661056E-2</v>
      </c>
      <c r="Q142" s="87">
        <f t="shared" si="37"/>
        <v>6</v>
      </c>
      <c r="R142" s="29">
        <v>667</v>
      </c>
      <c r="S142" s="66">
        <f t="shared" si="38"/>
        <v>3.79624359704041E-2</v>
      </c>
      <c r="T142" s="87">
        <f t="shared" si="39"/>
        <v>10</v>
      </c>
      <c r="U142" s="29">
        <v>673</v>
      </c>
      <c r="V142" s="66">
        <f t="shared" si="40"/>
        <v>4.044471153846154E-2</v>
      </c>
      <c r="W142" s="87">
        <f t="shared" si="41"/>
        <v>14</v>
      </c>
      <c r="X142" s="29">
        <v>666</v>
      </c>
      <c r="Y142" s="66">
        <f t="shared" si="42"/>
        <v>5.1242594444871892E-2</v>
      </c>
      <c r="Z142" s="87">
        <f t="shared" si="43"/>
        <v>10</v>
      </c>
      <c r="AA142" s="29">
        <v>505</v>
      </c>
      <c r="AB142" s="66">
        <f t="shared" si="44"/>
        <v>7.2997976293726508E-2</v>
      </c>
      <c r="AC142" s="87">
        <f t="shared" si="45"/>
        <v>5</v>
      </c>
      <c r="AD142" s="29">
        <v>302</v>
      </c>
      <c r="AE142" s="66">
        <f t="shared" si="46"/>
        <v>9.8179453836150843E-2</v>
      </c>
      <c r="AF142" s="87">
        <f t="shared" si="47"/>
        <v>4</v>
      </c>
      <c r="AG142" s="29">
        <v>202</v>
      </c>
      <c r="AH142" s="66">
        <f t="shared" si="48"/>
        <v>0.1377899045020464</v>
      </c>
      <c r="AI142" s="87">
        <f t="shared" si="49"/>
        <v>5</v>
      </c>
      <c r="AJ142" s="29">
        <v>21</v>
      </c>
      <c r="AK142" s="66">
        <f t="shared" si="50"/>
        <v>0.13815789473684212</v>
      </c>
      <c r="AL142" s="87">
        <f t="shared" si="51"/>
        <v>6</v>
      </c>
      <c r="AM142" s="30">
        <v>3696</v>
      </c>
      <c r="AN142" s="79">
        <f t="shared" si="52"/>
        <v>5.3813226172796366E-2</v>
      </c>
      <c r="AO142" s="32">
        <f t="shared" si="53"/>
        <v>8</v>
      </c>
      <c r="AP142" s="33"/>
      <c r="AQ142" s="33"/>
      <c r="AR142" s="33"/>
      <c r="AS142" s="33"/>
      <c r="AT142" s="33"/>
      <c r="AU142" s="33"/>
      <c r="AV142" s="33"/>
      <c r="AW142" s="34"/>
      <c r="AX142" s="34"/>
      <c r="AY142" s="34"/>
      <c r="AZ142" s="34"/>
      <c r="BA142" s="34"/>
      <c r="BB142" s="34"/>
      <c r="BC142" s="34"/>
    </row>
    <row r="143" spans="1:55" x14ac:dyDescent="0.2">
      <c r="A143" s="25" t="s">
        <v>281</v>
      </c>
      <c r="B143" s="26" t="s">
        <v>54</v>
      </c>
      <c r="C143" s="27" t="s">
        <v>55</v>
      </c>
      <c r="D143" s="28" t="s">
        <v>282</v>
      </c>
      <c r="E143" s="28" t="str">
        <f>VLOOKUP(D143,Sheet2!A$1:B$353,2,FALSE)</f>
        <v>Rural 80</v>
      </c>
      <c r="F143" s="29">
        <v>14</v>
      </c>
      <c r="G143" s="29">
        <v>34</v>
      </c>
      <c r="H143" s="29">
        <v>88</v>
      </c>
      <c r="I143" s="29">
        <v>252</v>
      </c>
      <c r="J143" s="29">
        <v>337</v>
      </c>
      <c r="K143" s="29">
        <v>303</v>
      </c>
      <c r="L143" s="29">
        <v>148</v>
      </c>
      <c r="M143" s="29">
        <v>9</v>
      </c>
      <c r="N143" s="30">
        <v>1185</v>
      </c>
      <c r="O143" s="31">
        <v>1</v>
      </c>
      <c r="P143" s="66">
        <f t="shared" si="36"/>
        <v>7.1428571428571425E-2</v>
      </c>
      <c r="Q143" s="87">
        <f t="shared" si="37"/>
        <v>5</v>
      </c>
      <c r="R143" s="29">
        <v>6</v>
      </c>
      <c r="S143" s="66">
        <f t="shared" si="38"/>
        <v>0.17647058823529413</v>
      </c>
      <c r="T143" s="87">
        <f t="shared" si="39"/>
        <v>1</v>
      </c>
      <c r="U143" s="29">
        <v>9</v>
      </c>
      <c r="V143" s="66">
        <f t="shared" si="40"/>
        <v>0.10227272727272728</v>
      </c>
      <c r="W143" s="87">
        <f t="shared" si="41"/>
        <v>1</v>
      </c>
      <c r="X143" s="29">
        <v>40</v>
      </c>
      <c r="Y143" s="66">
        <f t="shared" si="42"/>
        <v>0.15873015873015872</v>
      </c>
      <c r="Z143" s="87">
        <f t="shared" si="43"/>
        <v>1</v>
      </c>
      <c r="AA143" s="29">
        <v>44</v>
      </c>
      <c r="AB143" s="66">
        <f t="shared" si="44"/>
        <v>0.13056379821958458</v>
      </c>
      <c r="AC143" s="87">
        <f t="shared" si="45"/>
        <v>1</v>
      </c>
      <c r="AD143" s="29">
        <v>60</v>
      </c>
      <c r="AE143" s="66">
        <f t="shared" si="46"/>
        <v>0.19801980198019803</v>
      </c>
      <c r="AF143" s="87">
        <f t="shared" si="47"/>
        <v>1</v>
      </c>
      <c r="AG143" s="29">
        <v>32</v>
      </c>
      <c r="AH143" s="66">
        <f t="shared" si="48"/>
        <v>0.21621621621621623</v>
      </c>
      <c r="AI143" s="87">
        <f t="shared" si="49"/>
        <v>1</v>
      </c>
      <c r="AJ143" s="29">
        <v>1</v>
      </c>
      <c r="AK143" s="66">
        <f t="shared" si="50"/>
        <v>0.1111111111111111</v>
      </c>
      <c r="AL143" s="87">
        <f t="shared" si="51"/>
        <v>10</v>
      </c>
      <c r="AM143" s="30">
        <v>193</v>
      </c>
      <c r="AN143" s="79">
        <f t="shared" si="52"/>
        <v>0.16286919831223629</v>
      </c>
      <c r="AO143" s="32">
        <f t="shared" si="53"/>
        <v>1</v>
      </c>
      <c r="AP143" s="33"/>
      <c r="AQ143" s="33"/>
      <c r="AR143" s="33"/>
      <c r="AS143" s="33"/>
      <c r="AT143" s="33"/>
      <c r="AU143" s="33"/>
      <c r="AV143" s="33"/>
      <c r="AW143" s="34"/>
      <c r="AX143" s="34"/>
      <c r="AY143" s="34"/>
      <c r="AZ143" s="34"/>
      <c r="BA143" s="34"/>
      <c r="BB143" s="34"/>
      <c r="BC143" s="34"/>
    </row>
    <row r="144" spans="1:55" x14ac:dyDescent="0.2">
      <c r="A144" s="25" t="s">
        <v>283</v>
      </c>
      <c r="B144" s="26" t="s">
        <v>107</v>
      </c>
      <c r="C144" s="27" t="s">
        <v>39</v>
      </c>
      <c r="D144" s="28" t="s">
        <v>284</v>
      </c>
      <c r="E144" s="28" t="str">
        <f>VLOOKUP(D144,Sheet2!A$1:B$353,2,FALSE)</f>
        <v>Major Urban</v>
      </c>
      <c r="F144" s="29">
        <v>3497</v>
      </c>
      <c r="G144" s="29">
        <v>5936</v>
      </c>
      <c r="H144" s="29">
        <v>29065</v>
      </c>
      <c r="I144" s="29">
        <v>31012</v>
      </c>
      <c r="J144" s="29">
        <v>16266</v>
      </c>
      <c r="K144" s="29">
        <v>8333</v>
      </c>
      <c r="L144" s="29">
        <v>6585</v>
      </c>
      <c r="M144" s="29">
        <v>867</v>
      </c>
      <c r="N144" s="30">
        <v>101561</v>
      </c>
      <c r="O144" s="31">
        <v>33</v>
      </c>
      <c r="P144" s="66">
        <f t="shared" si="36"/>
        <v>9.4366599942808122E-3</v>
      </c>
      <c r="Q144" s="87">
        <f t="shared" si="37"/>
        <v>26</v>
      </c>
      <c r="R144" s="29">
        <v>57</v>
      </c>
      <c r="S144" s="66">
        <f t="shared" si="38"/>
        <v>9.6024258760107825E-3</v>
      </c>
      <c r="T144" s="87">
        <f t="shared" si="39"/>
        <v>23</v>
      </c>
      <c r="U144" s="29">
        <v>264</v>
      </c>
      <c r="V144" s="66">
        <f t="shared" si="40"/>
        <v>9.0830896266987787E-3</v>
      </c>
      <c r="W144" s="87">
        <f t="shared" si="41"/>
        <v>23</v>
      </c>
      <c r="X144" s="29">
        <v>414</v>
      </c>
      <c r="Y144" s="66">
        <f t="shared" si="42"/>
        <v>1.3349671095059976E-2</v>
      </c>
      <c r="Z144" s="87">
        <f t="shared" si="43"/>
        <v>13</v>
      </c>
      <c r="AA144" s="29">
        <v>391</v>
      </c>
      <c r="AB144" s="66">
        <f t="shared" si="44"/>
        <v>2.4037870404524774E-2</v>
      </c>
      <c r="AC144" s="87">
        <f t="shared" si="45"/>
        <v>9</v>
      </c>
      <c r="AD144" s="29">
        <v>200</v>
      </c>
      <c r="AE144" s="66">
        <f t="shared" si="46"/>
        <v>2.4000960038401537E-2</v>
      </c>
      <c r="AF144" s="87">
        <f t="shared" si="47"/>
        <v>9</v>
      </c>
      <c r="AG144" s="29">
        <v>93</v>
      </c>
      <c r="AH144" s="66">
        <f t="shared" si="48"/>
        <v>1.4123006833712985E-2</v>
      </c>
      <c r="AI144" s="87">
        <f t="shared" si="49"/>
        <v>15</v>
      </c>
      <c r="AJ144" s="29">
        <v>19</v>
      </c>
      <c r="AK144" s="66">
        <f t="shared" si="50"/>
        <v>2.1914648212226068E-2</v>
      </c>
      <c r="AL144" s="87">
        <f t="shared" si="51"/>
        <v>17</v>
      </c>
      <c r="AM144" s="30">
        <v>1471</v>
      </c>
      <c r="AN144" s="79">
        <f t="shared" si="52"/>
        <v>1.4483906223845768E-2</v>
      </c>
      <c r="AO144" s="32">
        <f t="shared" si="53"/>
        <v>10</v>
      </c>
      <c r="AP144" s="33"/>
      <c r="AQ144" s="33"/>
      <c r="AR144" s="33"/>
      <c r="AS144" s="33"/>
      <c r="AT144" s="33"/>
      <c r="AU144" s="33"/>
      <c r="AV144" s="33"/>
      <c r="AW144" s="34"/>
      <c r="AX144" s="34"/>
      <c r="AY144" s="34"/>
      <c r="AZ144" s="34"/>
      <c r="BA144" s="34"/>
      <c r="BB144" s="34"/>
      <c r="BC144" s="34"/>
    </row>
    <row r="145" spans="1:55" x14ac:dyDescent="0.2">
      <c r="A145" s="25" t="s">
        <v>285</v>
      </c>
      <c r="B145" s="26" t="s">
        <v>107</v>
      </c>
      <c r="C145" s="27" t="s">
        <v>39</v>
      </c>
      <c r="D145" s="28" t="s">
        <v>652</v>
      </c>
      <c r="E145" s="28" t="str">
        <f>VLOOKUP(D145,Sheet2!A$1:B$353,2,FALSE)</f>
        <v>Major Urban</v>
      </c>
      <c r="F145" s="29">
        <v>1776</v>
      </c>
      <c r="G145" s="29">
        <v>3604</v>
      </c>
      <c r="H145" s="29">
        <v>9265</v>
      </c>
      <c r="I145" s="29">
        <v>13630</v>
      </c>
      <c r="J145" s="29">
        <v>13235</v>
      </c>
      <c r="K145" s="29">
        <v>11825</v>
      </c>
      <c r="L145" s="29">
        <v>19511</v>
      </c>
      <c r="M145" s="29">
        <v>14563</v>
      </c>
      <c r="N145" s="30">
        <v>87409</v>
      </c>
      <c r="O145" s="31">
        <v>140</v>
      </c>
      <c r="P145" s="66">
        <f t="shared" si="36"/>
        <v>7.8828828828828829E-2</v>
      </c>
      <c r="Q145" s="87">
        <f t="shared" si="37"/>
        <v>3</v>
      </c>
      <c r="R145" s="29">
        <v>105</v>
      </c>
      <c r="S145" s="66">
        <f t="shared" si="38"/>
        <v>2.9134295227524972E-2</v>
      </c>
      <c r="T145" s="87">
        <f t="shared" si="39"/>
        <v>4</v>
      </c>
      <c r="U145" s="29">
        <v>490</v>
      </c>
      <c r="V145" s="66">
        <f t="shared" si="40"/>
        <v>5.2887209929843498E-2</v>
      </c>
      <c r="W145" s="87">
        <f t="shared" si="41"/>
        <v>2</v>
      </c>
      <c r="X145" s="29">
        <v>807</v>
      </c>
      <c r="Y145" s="66">
        <f t="shared" si="42"/>
        <v>5.9207630227439474E-2</v>
      </c>
      <c r="Z145" s="87">
        <f t="shared" si="43"/>
        <v>2</v>
      </c>
      <c r="AA145" s="29">
        <v>1077</v>
      </c>
      <c r="AB145" s="66">
        <f t="shared" si="44"/>
        <v>8.1375141669814882E-2</v>
      </c>
      <c r="AC145" s="87">
        <f t="shared" si="45"/>
        <v>2</v>
      </c>
      <c r="AD145" s="29">
        <v>1111</v>
      </c>
      <c r="AE145" s="66">
        <f t="shared" si="46"/>
        <v>9.3953488372093025E-2</v>
      </c>
      <c r="AF145" s="87">
        <f t="shared" si="47"/>
        <v>2</v>
      </c>
      <c r="AG145" s="29">
        <v>2279</v>
      </c>
      <c r="AH145" s="66">
        <f t="shared" si="48"/>
        <v>0.11680590436164215</v>
      </c>
      <c r="AI145" s="87">
        <f t="shared" si="49"/>
        <v>3</v>
      </c>
      <c r="AJ145" s="29">
        <v>1465</v>
      </c>
      <c r="AK145" s="66">
        <f t="shared" si="50"/>
        <v>0.10059740438096546</v>
      </c>
      <c r="AL145" s="87">
        <f t="shared" si="51"/>
        <v>4</v>
      </c>
      <c r="AM145" s="30">
        <v>7474</v>
      </c>
      <c r="AN145" s="79">
        <f t="shared" si="52"/>
        <v>8.5506069169078699E-2</v>
      </c>
      <c r="AO145" s="32">
        <f t="shared" si="53"/>
        <v>2</v>
      </c>
      <c r="AP145" s="33"/>
      <c r="AQ145" s="33"/>
      <c r="AR145" s="33"/>
      <c r="AS145" s="33"/>
      <c r="AT145" s="33"/>
      <c r="AU145" s="33"/>
      <c r="AV145" s="33"/>
      <c r="AW145" s="34"/>
      <c r="AX145" s="34"/>
      <c r="AY145" s="34"/>
      <c r="AZ145" s="34"/>
      <c r="BA145" s="34"/>
      <c r="BB145" s="34"/>
      <c r="BC145" s="34"/>
    </row>
    <row r="146" spans="1:55" x14ac:dyDescent="0.2">
      <c r="A146" s="25" t="s">
        <v>286</v>
      </c>
      <c r="B146" s="26" t="s">
        <v>18</v>
      </c>
      <c r="C146" s="27" t="s">
        <v>25</v>
      </c>
      <c r="D146" s="28" t="s">
        <v>287</v>
      </c>
      <c r="E146" s="28" t="str">
        <f>VLOOKUP(D146,Sheet2!A$1:B$353,2,FALSE)</f>
        <v>Significant Rural</v>
      </c>
      <c r="F146" s="29">
        <v>13042</v>
      </c>
      <c r="G146" s="29">
        <v>11549</v>
      </c>
      <c r="H146" s="29">
        <v>7904</v>
      </c>
      <c r="I146" s="29">
        <v>4649</v>
      </c>
      <c r="J146" s="29">
        <v>2813</v>
      </c>
      <c r="K146" s="29">
        <v>1254</v>
      </c>
      <c r="L146" s="29">
        <v>641</v>
      </c>
      <c r="M146" s="29">
        <v>53</v>
      </c>
      <c r="N146" s="30">
        <v>41905</v>
      </c>
      <c r="O146" s="31">
        <v>62</v>
      </c>
      <c r="P146" s="66">
        <f t="shared" si="36"/>
        <v>4.7538721055052904E-3</v>
      </c>
      <c r="Q146" s="87">
        <f t="shared" si="37"/>
        <v>40</v>
      </c>
      <c r="R146" s="29">
        <v>40</v>
      </c>
      <c r="S146" s="66">
        <f t="shared" si="38"/>
        <v>3.4635033336219588E-3</v>
      </c>
      <c r="T146" s="87">
        <f t="shared" si="39"/>
        <v>38</v>
      </c>
      <c r="U146" s="29">
        <v>25</v>
      </c>
      <c r="V146" s="66">
        <f t="shared" si="40"/>
        <v>3.1629554655870445E-3</v>
      </c>
      <c r="W146" s="87">
        <f t="shared" si="41"/>
        <v>35</v>
      </c>
      <c r="X146" s="29">
        <v>7</v>
      </c>
      <c r="Y146" s="66">
        <f t="shared" si="42"/>
        <v>1.505700150570015E-3</v>
      </c>
      <c r="Z146" s="87">
        <f t="shared" si="43"/>
        <v>53</v>
      </c>
      <c r="AA146" s="29">
        <v>8</v>
      </c>
      <c r="AB146" s="66">
        <f t="shared" si="44"/>
        <v>2.8439388553146107E-3</v>
      </c>
      <c r="AC146" s="87">
        <f t="shared" si="45"/>
        <v>44</v>
      </c>
      <c r="AD146" s="29">
        <v>4</v>
      </c>
      <c r="AE146" s="66">
        <f t="shared" si="46"/>
        <v>3.189792663476874E-3</v>
      </c>
      <c r="AF146" s="87">
        <f t="shared" si="47"/>
        <v>47</v>
      </c>
      <c r="AG146" s="29">
        <v>5</v>
      </c>
      <c r="AH146" s="66">
        <f t="shared" si="48"/>
        <v>7.8003120124804995E-3</v>
      </c>
      <c r="AI146" s="87">
        <f t="shared" si="49"/>
        <v>26</v>
      </c>
      <c r="AJ146" s="29">
        <v>1</v>
      </c>
      <c r="AK146" s="66">
        <f t="shared" si="50"/>
        <v>1.8867924528301886E-2</v>
      </c>
      <c r="AL146" s="87">
        <f t="shared" si="51"/>
        <v>22</v>
      </c>
      <c r="AM146" s="30">
        <v>152</v>
      </c>
      <c r="AN146" s="79">
        <f t="shared" si="52"/>
        <v>3.6272521178856939E-3</v>
      </c>
      <c r="AO146" s="32">
        <f t="shared" si="53"/>
        <v>39</v>
      </c>
      <c r="AP146" s="33"/>
      <c r="AQ146" s="33"/>
      <c r="AR146" s="33"/>
      <c r="AS146" s="33"/>
      <c r="AT146" s="33"/>
      <c r="AU146" s="33"/>
      <c r="AV146" s="33"/>
      <c r="AW146" s="34"/>
      <c r="AX146" s="34"/>
      <c r="AY146" s="34"/>
      <c r="AZ146" s="34"/>
      <c r="BA146" s="34"/>
      <c r="BB146" s="34"/>
      <c r="BC146" s="34"/>
    </row>
    <row r="147" spans="1:55" x14ac:dyDescent="0.2">
      <c r="A147" s="25" t="s">
        <v>288</v>
      </c>
      <c r="B147" s="26" t="s">
        <v>18</v>
      </c>
      <c r="C147" s="27" t="s">
        <v>10</v>
      </c>
      <c r="D147" s="28" t="s">
        <v>653</v>
      </c>
      <c r="E147" s="28" t="str">
        <f>VLOOKUP(D147,Sheet2!A$1:B$353,2,FALSE)</f>
        <v>Rural 50</v>
      </c>
      <c r="F147" s="29">
        <v>23728</v>
      </c>
      <c r="G147" s="29">
        <v>16918</v>
      </c>
      <c r="H147" s="29">
        <v>13091</v>
      </c>
      <c r="I147" s="29">
        <v>8996</v>
      </c>
      <c r="J147" s="29">
        <v>4561</v>
      </c>
      <c r="K147" s="29">
        <v>2313</v>
      </c>
      <c r="L147" s="29">
        <v>1004</v>
      </c>
      <c r="M147" s="29">
        <v>104</v>
      </c>
      <c r="N147" s="30">
        <v>70715</v>
      </c>
      <c r="O147" s="31">
        <v>667</v>
      </c>
      <c r="P147" s="66">
        <f t="shared" si="36"/>
        <v>2.8110249494268377E-2</v>
      </c>
      <c r="Q147" s="87">
        <f t="shared" si="37"/>
        <v>12</v>
      </c>
      <c r="R147" s="29">
        <v>707</v>
      </c>
      <c r="S147" s="66">
        <f t="shared" si="38"/>
        <v>4.1789809670173782E-2</v>
      </c>
      <c r="T147" s="87">
        <f t="shared" si="39"/>
        <v>1</v>
      </c>
      <c r="U147" s="29">
        <v>736</v>
      </c>
      <c r="V147" s="66">
        <f t="shared" si="40"/>
        <v>5.622183179283477E-2</v>
      </c>
      <c r="W147" s="87">
        <f t="shared" si="41"/>
        <v>1</v>
      </c>
      <c r="X147" s="29">
        <v>406</v>
      </c>
      <c r="Y147" s="66">
        <f t="shared" si="42"/>
        <v>4.5131169408626055E-2</v>
      </c>
      <c r="Z147" s="87">
        <f t="shared" si="43"/>
        <v>1</v>
      </c>
      <c r="AA147" s="29">
        <v>288</v>
      </c>
      <c r="AB147" s="66">
        <f t="shared" si="44"/>
        <v>6.3144047358035513E-2</v>
      </c>
      <c r="AC147" s="87">
        <f t="shared" si="45"/>
        <v>1</v>
      </c>
      <c r="AD147" s="29">
        <v>242</v>
      </c>
      <c r="AE147" s="66">
        <f t="shared" si="46"/>
        <v>0.10462602680501513</v>
      </c>
      <c r="AF147" s="87">
        <f t="shared" si="47"/>
        <v>1</v>
      </c>
      <c r="AG147" s="29">
        <v>146</v>
      </c>
      <c r="AH147" s="66">
        <f t="shared" si="48"/>
        <v>0.1454183266932271</v>
      </c>
      <c r="AI147" s="87">
        <f t="shared" si="49"/>
        <v>1</v>
      </c>
      <c r="AJ147" s="29">
        <v>19</v>
      </c>
      <c r="AK147" s="66">
        <f t="shared" si="50"/>
        <v>0.18269230769230768</v>
      </c>
      <c r="AL147" s="87">
        <f t="shared" si="51"/>
        <v>1</v>
      </c>
      <c r="AM147" s="30">
        <v>3211</v>
      </c>
      <c r="AN147" s="79">
        <f t="shared" si="52"/>
        <v>4.5407622145230857E-2</v>
      </c>
      <c r="AO147" s="32">
        <f t="shared" si="53"/>
        <v>1</v>
      </c>
      <c r="AP147" s="33"/>
      <c r="AQ147" s="33"/>
      <c r="AR147" s="33"/>
      <c r="AS147" s="33"/>
      <c r="AT147" s="33"/>
      <c r="AU147" s="33"/>
      <c r="AV147" s="33"/>
      <c r="AW147" s="34"/>
      <c r="AX147" s="34"/>
      <c r="AY147" s="34"/>
      <c r="AZ147" s="34"/>
      <c r="BA147" s="34"/>
      <c r="BB147" s="34"/>
      <c r="BC147" s="34"/>
    </row>
    <row r="148" spans="1:55" x14ac:dyDescent="0.2">
      <c r="A148" s="25" t="s">
        <v>289</v>
      </c>
      <c r="B148" s="26" t="s">
        <v>54</v>
      </c>
      <c r="C148" s="27" t="s">
        <v>44</v>
      </c>
      <c r="D148" s="28" t="s">
        <v>654</v>
      </c>
      <c r="E148" s="28" t="str">
        <f>VLOOKUP(D148,Sheet2!A$1:B$353,2,FALSE)</f>
        <v>Large Urban</v>
      </c>
      <c r="F148" s="29">
        <v>81249</v>
      </c>
      <c r="G148" s="29">
        <v>21628</v>
      </c>
      <c r="H148" s="29">
        <v>9473</v>
      </c>
      <c r="I148" s="29">
        <v>3660</v>
      </c>
      <c r="J148" s="29">
        <v>1092</v>
      </c>
      <c r="K148" s="29">
        <v>283</v>
      </c>
      <c r="L148" s="29">
        <v>65</v>
      </c>
      <c r="M148" s="29">
        <v>36</v>
      </c>
      <c r="N148" s="30">
        <v>117486</v>
      </c>
      <c r="O148" s="31">
        <v>176</v>
      </c>
      <c r="P148" s="66">
        <f t="shared" si="36"/>
        <v>2.166180506837007E-3</v>
      </c>
      <c r="Q148" s="87">
        <f t="shared" si="37"/>
        <v>35</v>
      </c>
      <c r="R148" s="29">
        <v>75</v>
      </c>
      <c r="S148" s="66">
        <f t="shared" si="38"/>
        <v>3.4677270205289439E-3</v>
      </c>
      <c r="T148" s="87">
        <f t="shared" si="39"/>
        <v>28</v>
      </c>
      <c r="U148" s="29">
        <v>31</v>
      </c>
      <c r="V148" s="66">
        <f t="shared" si="40"/>
        <v>3.2724585664520214E-3</v>
      </c>
      <c r="W148" s="87">
        <f t="shared" si="41"/>
        <v>28</v>
      </c>
      <c r="X148" s="29">
        <v>12</v>
      </c>
      <c r="Y148" s="66">
        <f t="shared" si="42"/>
        <v>3.2786885245901639E-3</v>
      </c>
      <c r="Z148" s="87">
        <f t="shared" si="43"/>
        <v>30</v>
      </c>
      <c r="AA148" s="29">
        <v>5</v>
      </c>
      <c r="AB148" s="66">
        <f t="shared" si="44"/>
        <v>4.578754578754579E-3</v>
      </c>
      <c r="AC148" s="87">
        <f t="shared" si="45"/>
        <v>20</v>
      </c>
      <c r="AD148" s="29">
        <v>4</v>
      </c>
      <c r="AE148" s="66">
        <f t="shared" si="46"/>
        <v>1.4134275618374558E-2</v>
      </c>
      <c r="AF148" s="87">
        <f t="shared" si="47"/>
        <v>7</v>
      </c>
      <c r="AG148" s="29">
        <v>0</v>
      </c>
      <c r="AH148" s="66">
        <f t="shared" si="48"/>
        <v>0</v>
      </c>
      <c r="AI148" s="87">
        <f t="shared" si="49"/>
        <v>37</v>
      </c>
      <c r="AJ148" s="29">
        <v>0</v>
      </c>
      <c r="AK148" s="66">
        <f t="shared" si="50"/>
        <v>0</v>
      </c>
      <c r="AL148" s="87">
        <f t="shared" si="51"/>
        <v>27</v>
      </c>
      <c r="AM148" s="30">
        <v>303</v>
      </c>
      <c r="AN148" s="79">
        <f t="shared" si="52"/>
        <v>2.5790306930187426E-3</v>
      </c>
      <c r="AO148" s="32">
        <f t="shared" si="53"/>
        <v>32</v>
      </c>
      <c r="AP148" s="33"/>
      <c r="AQ148" s="33"/>
      <c r="AR148" s="33"/>
      <c r="AS148" s="33"/>
      <c r="AT148" s="33"/>
      <c r="AU148" s="33"/>
      <c r="AV148" s="33"/>
      <c r="AW148" s="34"/>
      <c r="AX148" s="34"/>
      <c r="AY148" s="34"/>
      <c r="AZ148" s="34"/>
      <c r="BA148" s="34"/>
      <c r="BB148" s="34"/>
      <c r="BC148" s="34"/>
    </row>
    <row r="149" spans="1:55" x14ac:dyDescent="0.2">
      <c r="A149" s="25" t="s">
        <v>290</v>
      </c>
      <c r="B149" s="26" t="s">
        <v>38</v>
      </c>
      <c r="C149" s="27" t="s">
        <v>39</v>
      </c>
      <c r="D149" s="28" t="s">
        <v>291</v>
      </c>
      <c r="E149" s="28" t="str">
        <f>VLOOKUP(D149,Sheet2!A$1:B$353,2,FALSE)</f>
        <v>Major Urban</v>
      </c>
      <c r="F149" s="29">
        <v>485</v>
      </c>
      <c r="G149" s="29">
        <v>2908</v>
      </c>
      <c r="H149" s="29">
        <v>14499</v>
      </c>
      <c r="I149" s="29">
        <v>19784</v>
      </c>
      <c r="J149" s="29">
        <v>14408</v>
      </c>
      <c r="K149" s="29">
        <v>7878</v>
      </c>
      <c r="L149" s="29">
        <v>3973</v>
      </c>
      <c r="M149" s="29">
        <v>918</v>
      </c>
      <c r="N149" s="30">
        <v>64853</v>
      </c>
      <c r="O149" s="31">
        <v>29</v>
      </c>
      <c r="P149" s="66">
        <f t="shared" si="36"/>
        <v>5.9793814432989693E-2</v>
      </c>
      <c r="Q149" s="87">
        <f t="shared" si="37"/>
        <v>6</v>
      </c>
      <c r="R149" s="29">
        <v>46</v>
      </c>
      <c r="S149" s="66">
        <f t="shared" si="38"/>
        <v>1.5818431911966989E-2</v>
      </c>
      <c r="T149" s="87">
        <f t="shared" si="39"/>
        <v>11</v>
      </c>
      <c r="U149" s="29">
        <v>231</v>
      </c>
      <c r="V149" s="66">
        <f t="shared" si="40"/>
        <v>1.5932133250569004E-2</v>
      </c>
      <c r="W149" s="87">
        <f t="shared" si="41"/>
        <v>9</v>
      </c>
      <c r="X149" s="29">
        <v>217</v>
      </c>
      <c r="Y149" s="66">
        <f t="shared" si="42"/>
        <v>1.0968459361099879E-2</v>
      </c>
      <c r="Z149" s="87">
        <f t="shared" si="43"/>
        <v>16</v>
      </c>
      <c r="AA149" s="29">
        <v>149</v>
      </c>
      <c r="AB149" s="66">
        <f t="shared" si="44"/>
        <v>1.0341476957245974E-2</v>
      </c>
      <c r="AC149" s="87">
        <f t="shared" si="45"/>
        <v>18</v>
      </c>
      <c r="AD149" s="29">
        <v>68</v>
      </c>
      <c r="AE149" s="66">
        <f t="shared" si="46"/>
        <v>8.6316323940086315E-3</v>
      </c>
      <c r="AF149" s="87">
        <f t="shared" si="47"/>
        <v>21</v>
      </c>
      <c r="AG149" s="29">
        <v>35</v>
      </c>
      <c r="AH149" s="66">
        <f t="shared" si="48"/>
        <v>8.8094638811980867E-3</v>
      </c>
      <c r="AI149" s="87">
        <f t="shared" si="49"/>
        <v>25</v>
      </c>
      <c r="AJ149" s="29">
        <v>21</v>
      </c>
      <c r="AK149" s="66">
        <f t="shared" si="50"/>
        <v>2.2875816993464051E-2</v>
      </c>
      <c r="AL149" s="87">
        <f t="shared" si="51"/>
        <v>16</v>
      </c>
      <c r="AM149" s="30">
        <v>796</v>
      </c>
      <c r="AN149" s="79">
        <f t="shared" si="52"/>
        <v>1.2273911769694539E-2</v>
      </c>
      <c r="AO149" s="32">
        <f t="shared" si="53"/>
        <v>14</v>
      </c>
      <c r="AP149" s="33"/>
      <c r="AQ149" s="33"/>
      <c r="AR149" s="33"/>
      <c r="AS149" s="33"/>
      <c r="AT149" s="33"/>
      <c r="AU149" s="33"/>
      <c r="AV149" s="33"/>
      <c r="AW149" s="34"/>
      <c r="AX149" s="34"/>
      <c r="AY149" s="34"/>
      <c r="AZ149" s="34"/>
      <c r="BA149" s="34"/>
      <c r="BB149" s="34"/>
      <c r="BC149" s="34"/>
    </row>
    <row r="150" spans="1:55" x14ac:dyDescent="0.2">
      <c r="A150" s="25" t="s">
        <v>292</v>
      </c>
      <c r="B150" s="26" t="s">
        <v>43</v>
      </c>
      <c r="C150" s="27" t="s">
        <v>44</v>
      </c>
      <c r="D150" s="28" t="s">
        <v>293</v>
      </c>
      <c r="E150" s="28" t="str">
        <f>VLOOKUP(D150,Sheet2!A$1:B$353,2,FALSE)</f>
        <v>Major Urban</v>
      </c>
      <c r="F150" s="29">
        <v>82124</v>
      </c>
      <c r="G150" s="29">
        <v>33498</v>
      </c>
      <c r="H150" s="29">
        <v>30901</v>
      </c>
      <c r="I150" s="29">
        <v>15969</v>
      </c>
      <c r="J150" s="29">
        <v>10850</v>
      </c>
      <c r="K150" s="29">
        <v>4777</v>
      </c>
      <c r="L150" s="29">
        <v>1980</v>
      </c>
      <c r="M150" s="29">
        <v>141</v>
      </c>
      <c r="N150" s="30">
        <v>180240</v>
      </c>
      <c r="O150" s="31">
        <v>541</v>
      </c>
      <c r="P150" s="66">
        <f t="shared" si="36"/>
        <v>6.5875992401733963E-3</v>
      </c>
      <c r="Q150" s="87">
        <f t="shared" si="37"/>
        <v>38</v>
      </c>
      <c r="R150" s="29">
        <v>235</v>
      </c>
      <c r="S150" s="66">
        <f t="shared" si="38"/>
        <v>7.0153441996537108E-3</v>
      </c>
      <c r="T150" s="87">
        <f t="shared" si="39"/>
        <v>34</v>
      </c>
      <c r="U150" s="29">
        <v>137</v>
      </c>
      <c r="V150" s="66">
        <f t="shared" si="40"/>
        <v>4.4335134785282032E-3</v>
      </c>
      <c r="W150" s="87">
        <f t="shared" si="41"/>
        <v>48</v>
      </c>
      <c r="X150" s="29">
        <v>55</v>
      </c>
      <c r="Y150" s="66">
        <f t="shared" si="42"/>
        <v>3.4441730853528711E-3</v>
      </c>
      <c r="Z150" s="87">
        <f t="shared" si="43"/>
        <v>48</v>
      </c>
      <c r="AA150" s="29">
        <v>40</v>
      </c>
      <c r="AB150" s="66">
        <f t="shared" si="44"/>
        <v>3.6866359447004608E-3</v>
      </c>
      <c r="AC150" s="87">
        <f t="shared" si="45"/>
        <v>45</v>
      </c>
      <c r="AD150" s="29">
        <v>24</v>
      </c>
      <c r="AE150" s="66">
        <f t="shared" si="46"/>
        <v>5.0240736864140675E-3</v>
      </c>
      <c r="AF150" s="87">
        <f t="shared" si="47"/>
        <v>39</v>
      </c>
      <c r="AG150" s="29">
        <v>10</v>
      </c>
      <c r="AH150" s="66">
        <f t="shared" si="48"/>
        <v>5.0505050505050509E-3</v>
      </c>
      <c r="AI150" s="87">
        <f t="shared" si="49"/>
        <v>41</v>
      </c>
      <c r="AJ150" s="29">
        <v>1</v>
      </c>
      <c r="AK150" s="66">
        <f t="shared" si="50"/>
        <v>7.0921985815602835E-3</v>
      </c>
      <c r="AL150" s="87">
        <f t="shared" si="51"/>
        <v>39</v>
      </c>
      <c r="AM150" s="30">
        <v>1043</v>
      </c>
      <c r="AN150" s="79">
        <f t="shared" si="52"/>
        <v>5.7867288060363961E-3</v>
      </c>
      <c r="AO150" s="32">
        <f t="shared" si="53"/>
        <v>40</v>
      </c>
      <c r="AP150" s="33"/>
      <c r="AQ150" s="33"/>
      <c r="AR150" s="33"/>
      <c r="AS150" s="33"/>
      <c r="AT150" s="33"/>
      <c r="AU150" s="33"/>
      <c r="AV150" s="33"/>
      <c r="AW150" s="34"/>
      <c r="AX150" s="34"/>
      <c r="AY150" s="34"/>
      <c r="AZ150" s="34"/>
      <c r="BA150" s="34"/>
      <c r="BB150" s="34"/>
      <c r="BC150" s="34"/>
    </row>
    <row r="151" spans="1:55" x14ac:dyDescent="0.2">
      <c r="A151" s="25" t="s">
        <v>294</v>
      </c>
      <c r="B151" s="26" t="s">
        <v>43</v>
      </c>
      <c r="C151" s="27" t="s">
        <v>22</v>
      </c>
      <c r="D151" s="28" t="s">
        <v>295</v>
      </c>
      <c r="E151" s="28" t="str">
        <f>VLOOKUP(D151,Sheet2!A$1:B$353,2,FALSE)</f>
        <v>Major Urban</v>
      </c>
      <c r="F151" s="29">
        <v>36958</v>
      </c>
      <c r="G151" s="29">
        <v>13194</v>
      </c>
      <c r="H151" s="29">
        <v>8849</v>
      </c>
      <c r="I151" s="29">
        <v>3891</v>
      </c>
      <c r="J151" s="29">
        <v>1519</v>
      </c>
      <c r="K151" s="29">
        <v>257</v>
      </c>
      <c r="L151" s="29">
        <v>126</v>
      </c>
      <c r="M151" s="29">
        <v>18</v>
      </c>
      <c r="N151" s="30">
        <v>64812</v>
      </c>
      <c r="O151" s="31">
        <v>11</v>
      </c>
      <c r="P151" s="66">
        <f t="shared" si="36"/>
        <v>2.976351534173927E-4</v>
      </c>
      <c r="Q151" s="87">
        <f t="shared" si="37"/>
        <v>64</v>
      </c>
      <c r="R151" s="29">
        <v>3</v>
      </c>
      <c r="S151" s="66">
        <f t="shared" si="38"/>
        <v>2.2737608003638017E-4</v>
      </c>
      <c r="T151" s="87">
        <f t="shared" si="39"/>
        <v>69</v>
      </c>
      <c r="U151" s="29">
        <v>7</v>
      </c>
      <c r="V151" s="66">
        <f t="shared" si="40"/>
        <v>7.9104983613967675E-4</v>
      </c>
      <c r="W151" s="87">
        <f t="shared" si="41"/>
        <v>65</v>
      </c>
      <c r="X151" s="29">
        <v>3</v>
      </c>
      <c r="Y151" s="66">
        <f t="shared" si="42"/>
        <v>7.7101002313030066E-4</v>
      </c>
      <c r="Z151" s="87">
        <f t="shared" si="43"/>
        <v>66</v>
      </c>
      <c r="AA151" s="29">
        <v>1</v>
      </c>
      <c r="AB151" s="66">
        <f t="shared" si="44"/>
        <v>6.583278472679394E-4</v>
      </c>
      <c r="AC151" s="87">
        <f t="shared" si="45"/>
        <v>66</v>
      </c>
      <c r="AD151" s="29">
        <v>0</v>
      </c>
      <c r="AE151" s="66">
        <f t="shared" si="46"/>
        <v>0</v>
      </c>
      <c r="AF151" s="87">
        <f t="shared" si="47"/>
        <v>67</v>
      </c>
      <c r="AG151" s="29">
        <v>0</v>
      </c>
      <c r="AH151" s="66">
        <f t="shared" si="48"/>
        <v>0</v>
      </c>
      <c r="AI151" s="87">
        <f t="shared" si="49"/>
        <v>67</v>
      </c>
      <c r="AJ151" s="29">
        <v>0</v>
      </c>
      <c r="AK151" s="66">
        <f t="shared" si="50"/>
        <v>0</v>
      </c>
      <c r="AL151" s="87">
        <f t="shared" si="51"/>
        <v>53</v>
      </c>
      <c r="AM151" s="30">
        <v>25</v>
      </c>
      <c r="AN151" s="79">
        <f t="shared" si="52"/>
        <v>3.8573103746219838E-4</v>
      </c>
      <c r="AO151" s="32">
        <f t="shared" si="53"/>
        <v>67</v>
      </c>
      <c r="AP151" s="33"/>
      <c r="AQ151" s="33"/>
      <c r="AR151" s="33"/>
      <c r="AS151" s="33"/>
      <c r="AT151" s="33"/>
      <c r="AU151" s="33"/>
      <c r="AV151" s="33"/>
      <c r="AW151" s="34"/>
      <c r="AX151" s="34"/>
      <c r="AY151" s="34"/>
      <c r="AZ151" s="34"/>
      <c r="BA151" s="34"/>
      <c r="BB151" s="34"/>
      <c r="BC151" s="34"/>
    </row>
    <row r="152" spans="1:55" x14ac:dyDescent="0.2">
      <c r="A152" s="25" t="s">
        <v>296</v>
      </c>
      <c r="B152" s="26" t="s">
        <v>107</v>
      </c>
      <c r="C152" s="27" t="s">
        <v>39</v>
      </c>
      <c r="D152" s="28" t="s">
        <v>297</v>
      </c>
      <c r="E152" s="28" t="str">
        <f>VLOOKUP(D152,Sheet2!A$1:B$353,2,FALSE)</f>
        <v>Major Urban</v>
      </c>
      <c r="F152" s="29">
        <v>4754</v>
      </c>
      <c r="G152" s="29">
        <v>32396</v>
      </c>
      <c r="H152" s="29">
        <v>39310</v>
      </c>
      <c r="I152" s="29">
        <v>29063</v>
      </c>
      <c r="J152" s="29">
        <v>13812</v>
      </c>
      <c r="K152" s="29">
        <v>8792</v>
      </c>
      <c r="L152" s="29">
        <v>5260</v>
      </c>
      <c r="M152" s="29">
        <v>628</v>
      </c>
      <c r="N152" s="30">
        <v>134015</v>
      </c>
      <c r="O152" s="31">
        <v>21</v>
      </c>
      <c r="P152" s="66">
        <f t="shared" si="36"/>
        <v>4.4173327724021877E-3</v>
      </c>
      <c r="Q152" s="87">
        <f t="shared" si="37"/>
        <v>49</v>
      </c>
      <c r="R152" s="29">
        <v>101</v>
      </c>
      <c r="S152" s="66">
        <f t="shared" si="38"/>
        <v>3.1176688480059269E-3</v>
      </c>
      <c r="T152" s="87">
        <f t="shared" si="39"/>
        <v>54</v>
      </c>
      <c r="U152" s="29">
        <v>222</v>
      </c>
      <c r="V152" s="66">
        <f t="shared" si="40"/>
        <v>5.6474179598066648E-3</v>
      </c>
      <c r="W152" s="87">
        <f t="shared" si="41"/>
        <v>35</v>
      </c>
      <c r="X152" s="29">
        <v>174</v>
      </c>
      <c r="Y152" s="66">
        <f t="shared" si="42"/>
        <v>5.9869937721501567E-3</v>
      </c>
      <c r="Z152" s="87">
        <f t="shared" si="43"/>
        <v>35</v>
      </c>
      <c r="AA152" s="29">
        <v>131</v>
      </c>
      <c r="AB152" s="66">
        <f t="shared" si="44"/>
        <v>9.4845062264697372E-3</v>
      </c>
      <c r="AC152" s="87">
        <f t="shared" si="45"/>
        <v>20</v>
      </c>
      <c r="AD152" s="29">
        <v>112</v>
      </c>
      <c r="AE152" s="66">
        <f t="shared" si="46"/>
        <v>1.2738853503184714E-2</v>
      </c>
      <c r="AF152" s="87">
        <f t="shared" si="47"/>
        <v>15</v>
      </c>
      <c r="AG152" s="29">
        <v>141</v>
      </c>
      <c r="AH152" s="66">
        <f t="shared" si="48"/>
        <v>2.6806083650190115E-2</v>
      </c>
      <c r="AI152" s="87">
        <f t="shared" si="49"/>
        <v>8</v>
      </c>
      <c r="AJ152" s="29">
        <v>36</v>
      </c>
      <c r="AK152" s="66">
        <f t="shared" si="50"/>
        <v>5.7324840764331211E-2</v>
      </c>
      <c r="AL152" s="87">
        <f t="shared" si="51"/>
        <v>5</v>
      </c>
      <c r="AM152" s="30">
        <v>938</v>
      </c>
      <c r="AN152" s="79">
        <f t="shared" si="52"/>
        <v>6.9992165056150428E-3</v>
      </c>
      <c r="AO152" s="32">
        <f t="shared" si="53"/>
        <v>28</v>
      </c>
      <c r="AP152" s="33"/>
      <c r="AQ152" s="33"/>
      <c r="AR152" s="33"/>
      <c r="AS152" s="33"/>
      <c r="AT152" s="33"/>
      <c r="AU152" s="33"/>
      <c r="AV152" s="33"/>
      <c r="AW152" s="34"/>
      <c r="AX152" s="34"/>
      <c r="AY152" s="34"/>
      <c r="AZ152" s="34"/>
      <c r="BA152" s="34"/>
      <c r="BB152" s="34"/>
      <c r="BC152" s="34"/>
    </row>
    <row r="153" spans="1:55" x14ac:dyDescent="0.2">
      <c r="A153" s="25" t="s">
        <v>298</v>
      </c>
      <c r="B153" s="26" t="s">
        <v>18</v>
      </c>
      <c r="C153" s="27" t="s">
        <v>22</v>
      </c>
      <c r="D153" s="28" t="s">
        <v>299</v>
      </c>
      <c r="E153" s="28" t="str">
        <f>VLOOKUP(D153,Sheet2!A$1:B$353,2,FALSE)</f>
        <v>Significant Rural</v>
      </c>
      <c r="F153" s="29">
        <v>21864</v>
      </c>
      <c r="G153" s="29">
        <v>15713</v>
      </c>
      <c r="H153" s="29">
        <v>11756</v>
      </c>
      <c r="I153" s="29">
        <v>6073</v>
      </c>
      <c r="J153" s="29">
        <v>3739</v>
      </c>
      <c r="K153" s="29">
        <v>1863</v>
      </c>
      <c r="L153" s="29">
        <v>830</v>
      </c>
      <c r="M153" s="29">
        <v>73</v>
      </c>
      <c r="N153" s="30">
        <v>61911</v>
      </c>
      <c r="O153" s="31">
        <v>225</v>
      </c>
      <c r="P153" s="66">
        <f t="shared" si="36"/>
        <v>1.0290889132821076E-2</v>
      </c>
      <c r="Q153" s="87">
        <f t="shared" si="37"/>
        <v>22</v>
      </c>
      <c r="R153" s="29">
        <v>192</v>
      </c>
      <c r="S153" s="66">
        <f t="shared" si="38"/>
        <v>1.2219181569401133E-2</v>
      </c>
      <c r="T153" s="87">
        <f t="shared" si="39"/>
        <v>7</v>
      </c>
      <c r="U153" s="29">
        <v>172</v>
      </c>
      <c r="V153" s="66">
        <f t="shared" si="40"/>
        <v>1.4630826811840763E-2</v>
      </c>
      <c r="W153" s="87">
        <f t="shared" si="41"/>
        <v>7</v>
      </c>
      <c r="X153" s="29">
        <v>91</v>
      </c>
      <c r="Y153" s="66">
        <f t="shared" si="42"/>
        <v>1.498435698995554E-2</v>
      </c>
      <c r="Z153" s="87">
        <f t="shared" si="43"/>
        <v>5</v>
      </c>
      <c r="AA153" s="29">
        <v>55</v>
      </c>
      <c r="AB153" s="66">
        <f t="shared" si="44"/>
        <v>1.470981545867879E-2</v>
      </c>
      <c r="AC153" s="87">
        <f t="shared" si="45"/>
        <v>6</v>
      </c>
      <c r="AD153" s="29">
        <v>20</v>
      </c>
      <c r="AE153" s="66">
        <f t="shared" si="46"/>
        <v>1.0735373054213635E-2</v>
      </c>
      <c r="AF153" s="87">
        <f t="shared" si="47"/>
        <v>11</v>
      </c>
      <c r="AG153" s="29">
        <v>16</v>
      </c>
      <c r="AH153" s="66">
        <f t="shared" si="48"/>
        <v>1.9277108433734941E-2</v>
      </c>
      <c r="AI153" s="87">
        <f t="shared" si="49"/>
        <v>9</v>
      </c>
      <c r="AJ153" s="29">
        <v>3</v>
      </c>
      <c r="AK153" s="66">
        <f t="shared" si="50"/>
        <v>4.1095890410958902E-2</v>
      </c>
      <c r="AL153" s="87">
        <f t="shared" si="51"/>
        <v>11</v>
      </c>
      <c r="AM153" s="30">
        <v>774</v>
      </c>
      <c r="AN153" s="79">
        <f t="shared" si="52"/>
        <v>1.2501817124582062E-2</v>
      </c>
      <c r="AO153" s="32">
        <f t="shared" si="53"/>
        <v>8</v>
      </c>
      <c r="AP153" s="33"/>
      <c r="AQ153" s="33"/>
      <c r="AR153" s="33"/>
      <c r="AS153" s="33"/>
      <c r="AT153" s="33"/>
      <c r="AU153" s="33"/>
      <c r="AV153" s="33"/>
      <c r="AW153" s="34"/>
      <c r="AX153" s="34"/>
      <c r="AY153" s="34"/>
      <c r="AZ153" s="34"/>
      <c r="BA153" s="34"/>
      <c r="BB153" s="34"/>
      <c r="BC153" s="34"/>
    </row>
    <row r="154" spans="1:55" x14ac:dyDescent="0.2">
      <c r="A154" s="25" t="s">
        <v>300</v>
      </c>
      <c r="B154" s="26" t="s">
        <v>43</v>
      </c>
      <c r="C154" s="27" t="s">
        <v>44</v>
      </c>
      <c r="D154" s="28" t="s">
        <v>301</v>
      </c>
      <c r="E154" s="28" t="str">
        <f>VLOOKUP(D154,Sheet2!A$1:B$353,2,FALSE)</f>
        <v>Major Urban</v>
      </c>
      <c r="F154" s="29">
        <v>133813</v>
      </c>
      <c r="G154" s="29">
        <v>72013</v>
      </c>
      <c r="H154" s="29">
        <v>65233</v>
      </c>
      <c r="I154" s="29">
        <v>32292</v>
      </c>
      <c r="J154" s="29">
        <v>19585</v>
      </c>
      <c r="K154" s="29">
        <v>9279</v>
      </c>
      <c r="L154" s="29">
        <v>6492</v>
      </c>
      <c r="M154" s="29">
        <v>678</v>
      </c>
      <c r="N154" s="30">
        <v>339385</v>
      </c>
      <c r="O154" s="31">
        <v>651</v>
      </c>
      <c r="P154" s="66">
        <f t="shared" si="36"/>
        <v>4.8649981690867105E-3</v>
      </c>
      <c r="Q154" s="87">
        <f t="shared" si="37"/>
        <v>46</v>
      </c>
      <c r="R154" s="29">
        <v>461</v>
      </c>
      <c r="S154" s="66">
        <f t="shared" si="38"/>
        <v>6.4016219293738632E-3</v>
      </c>
      <c r="T154" s="87">
        <f t="shared" si="39"/>
        <v>39</v>
      </c>
      <c r="U154" s="29">
        <v>397</v>
      </c>
      <c r="V154" s="66">
        <f t="shared" si="40"/>
        <v>6.0858767801572821E-3</v>
      </c>
      <c r="W154" s="87">
        <f t="shared" si="41"/>
        <v>31</v>
      </c>
      <c r="X154" s="29">
        <v>293</v>
      </c>
      <c r="Y154" s="66">
        <f t="shared" si="42"/>
        <v>9.0734547256286387E-3</v>
      </c>
      <c r="Z154" s="87">
        <f t="shared" si="43"/>
        <v>20</v>
      </c>
      <c r="AA154" s="29">
        <v>128</v>
      </c>
      <c r="AB154" s="66">
        <f t="shared" si="44"/>
        <v>6.5356139902986981E-3</v>
      </c>
      <c r="AC154" s="87">
        <f t="shared" si="45"/>
        <v>26</v>
      </c>
      <c r="AD154" s="29">
        <v>51</v>
      </c>
      <c r="AE154" s="66">
        <f t="shared" si="46"/>
        <v>5.4962819269317818E-3</v>
      </c>
      <c r="AF154" s="87">
        <f t="shared" si="47"/>
        <v>37</v>
      </c>
      <c r="AG154" s="29">
        <v>40</v>
      </c>
      <c r="AH154" s="66">
        <f t="shared" si="48"/>
        <v>6.1614294516327784E-3</v>
      </c>
      <c r="AI154" s="87">
        <f t="shared" si="49"/>
        <v>34</v>
      </c>
      <c r="AJ154" s="29">
        <v>6</v>
      </c>
      <c r="AK154" s="66">
        <f t="shared" si="50"/>
        <v>8.8495575221238937E-3</v>
      </c>
      <c r="AL154" s="87">
        <f t="shared" si="51"/>
        <v>30</v>
      </c>
      <c r="AM154" s="30">
        <v>2027</v>
      </c>
      <c r="AN154" s="79">
        <f t="shared" si="52"/>
        <v>5.9725680274614378E-3</v>
      </c>
      <c r="AO154" s="32">
        <f t="shared" si="53"/>
        <v>38</v>
      </c>
      <c r="AP154" s="33"/>
      <c r="AQ154" s="33"/>
      <c r="AR154" s="33"/>
      <c r="AS154" s="33"/>
      <c r="AT154" s="33"/>
      <c r="AU154" s="33"/>
      <c r="AV154" s="33"/>
      <c r="AW154" s="34"/>
      <c r="AX154" s="34"/>
      <c r="AY154" s="34"/>
      <c r="AZ154" s="34"/>
      <c r="BA154" s="34"/>
      <c r="BB154" s="34"/>
      <c r="BC154" s="34"/>
    </row>
    <row r="155" spans="1:55" x14ac:dyDescent="0.2">
      <c r="A155" s="25" t="s">
        <v>302</v>
      </c>
      <c r="B155" s="26" t="s">
        <v>54</v>
      </c>
      <c r="C155" s="27" t="s">
        <v>25</v>
      </c>
      <c r="D155" s="28" t="s">
        <v>655</v>
      </c>
      <c r="E155" s="28" t="str">
        <f>VLOOKUP(D155,Sheet2!A$1:B$353,2,FALSE)</f>
        <v>Large Urban</v>
      </c>
      <c r="F155" s="29">
        <v>76814</v>
      </c>
      <c r="G155" s="29">
        <v>25010</v>
      </c>
      <c r="H155" s="29">
        <v>15177</v>
      </c>
      <c r="I155" s="29">
        <v>6600</v>
      </c>
      <c r="J155" s="29">
        <v>3108</v>
      </c>
      <c r="K155" s="29">
        <v>1416</v>
      </c>
      <c r="L155" s="29">
        <v>604</v>
      </c>
      <c r="M155" s="29">
        <v>59</v>
      </c>
      <c r="N155" s="30">
        <v>128788</v>
      </c>
      <c r="O155" s="31">
        <v>511</v>
      </c>
      <c r="P155" s="66">
        <f t="shared" si="36"/>
        <v>6.6524331502069937E-3</v>
      </c>
      <c r="Q155" s="87">
        <f t="shared" si="37"/>
        <v>22</v>
      </c>
      <c r="R155" s="29">
        <v>209</v>
      </c>
      <c r="S155" s="66">
        <f t="shared" si="38"/>
        <v>8.3566573370651744E-3</v>
      </c>
      <c r="T155" s="87">
        <f t="shared" si="39"/>
        <v>14</v>
      </c>
      <c r="U155" s="29">
        <v>112</v>
      </c>
      <c r="V155" s="66">
        <f t="shared" si="40"/>
        <v>7.3795875337682015E-3</v>
      </c>
      <c r="W155" s="87">
        <f t="shared" si="41"/>
        <v>16</v>
      </c>
      <c r="X155" s="29">
        <v>62</v>
      </c>
      <c r="Y155" s="66">
        <f t="shared" si="42"/>
        <v>9.3939393939393937E-3</v>
      </c>
      <c r="Z155" s="87">
        <f t="shared" si="43"/>
        <v>13</v>
      </c>
      <c r="AA155" s="29">
        <v>21</v>
      </c>
      <c r="AB155" s="66">
        <f t="shared" si="44"/>
        <v>6.7567567567567571E-3</v>
      </c>
      <c r="AC155" s="87">
        <f t="shared" si="45"/>
        <v>16</v>
      </c>
      <c r="AD155" s="29">
        <v>7</v>
      </c>
      <c r="AE155" s="66">
        <f t="shared" si="46"/>
        <v>4.9435028248587575E-3</v>
      </c>
      <c r="AF155" s="87">
        <f t="shared" si="47"/>
        <v>21</v>
      </c>
      <c r="AG155" s="29">
        <v>3</v>
      </c>
      <c r="AH155" s="66">
        <f t="shared" si="48"/>
        <v>4.9668874172185433E-3</v>
      </c>
      <c r="AI155" s="87">
        <f t="shared" si="49"/>
        <v>27</v>
      </c>
      <c r="AJ155" s="29">
        <v>1</v>
      </c>
      <c r="AK155" s="66">
        <f t="shared" si="50"/>
        <v>1.6949152542372881E-2</v>
      </c>
      <c r="AL155" s="87">
        <f t="shared" si="51"/>
        <v>23</v>
      </c>
      <c r="AM155" s="30">
        <v>926</v>
      </c>
      <c r="AN155" s="79">
        <f t="shared" si="52"/>
        <v>7.1901108798956429E-3</v>
      </c>
      <c r="AO155" s="32">
        <f t="shared" si="53"/>
        <v>15</v>
      </c>
      <c r="AP155" s="33"/>
      <c r="AQ155" s="33"/>
      <c r="AR155" s="33"/>
      <c r="AS155" s="33"/>
      <c r="AT155" s="33"/>
      <c r="AU155" s="33"/>
      <c r="AV155" s="33"/>
      <c r="AW155" s="34"/>
      <c r="AX155" s="34"/>
      <c r="AY155" s="34"/>
      <c r="AZ155" s="34"/>
      <c r="BA155" s="34"/>
      <c r="BB155" s="34"/>
      <c r="BC155" s="34"/>
    </row>
    <row r="156" spans="1:55" x14ac:dyDescent="0.2">
      <c r="A156" s="25" t="s">
        <v>303</v>
      </c>
      <c r="B156" s="26" t="s">
        <v>18</v>
      </c>
      <c r="C156" s="27" t="s">
        <v>19</v>
      </c>
      <c r="D156" s="28" t="s">
        <v>304</v>
      </c>
      <c r="E156" s="28" t="str">
        <f>VLOOKUP(D156,Sheet2!A$1:B$353,2,FALSE)</f>
        <v>Rural 50</v>
      </c>
      <c r="F156" s="29">
        <v>4149</v>
      </c>
      <c r="G156" s="29">
        <v>5789</v>
      </c>
      <c r="H156" s="29">
        <v>13075</v>
      </c>
      <c r="I156" s="29">
        <v>9537</v>
      </c>
      <c r="J156" s="29">
        <v>5688</v>
      </c>
      <c r="K156" s="29">
        <v>2930</v>
      </c>
      <c r="L156" s="29">
        <v>2240</v>
      </c>
      <c r="M156" s="29">
        <v>223</v>
      </c>
      <c r="N156" s="30">
        <v>43631</v>
      </c>
      <c r="O156" s="31">
        <v>46</v>
      </c>
      <c r="P156" s="66">
        <f t="shared" si="36"/>
        <v>1.108700891781152E-2</v>
      </c>
      <c r="Q156" s="87">
        <f t="shared" si="37"/>
        <v>25</v>
      </c>
      <c r="R156" s="29">
        <v>76</v>
      </c>
      <c r="S156" s="66">
        <f t="shared" si="38"/>
        <v>1.3128346864743479E-2</v>
      </c>
      <c r="T156" s="87">
        <f t="shared" si="39"/>
        <v>9</v>
      </c>
      <c r="U156" s="29">
        <v>117</v>
      </c>
      <c r="V156" s="66">
        <f t="shared" si="40"/>
        <v>8.9483747609942644E-3</v>
      </c>
      <c r="W156" s="87">
        <f t="shared" si="41"/>
        <v>15</v>
      </c>
      <c r="X156" s="29">
        <v>113</v>
      </c>
      <c r="Y156" s="66">
        <f t="shared" si="42"/>
        <v>1.1848589703260984E-2</v>
      </c>
      <c r="Z156" s="87">
        <f t="shared" si="43"/>
        <v>8</v>
      </c>
      <c r="AA156" s="29">
        <v>68</v>
      </c>
      <c r="AB156" s="66">
        <f t="shared" si="44"/>
        <v>1.1954992967651195E-2</v>
      </c>
      <c r="AC156" s="87">
        <f t="shared" si="45"/>
        <v>9</v>
      </c>
      <c r="AD156" s="29">
        <v>31</v>
      </c>
      <c r="AE156" s="66">
        <f t="shared" si="46"/>
        <v>1.0580204778156996E-2</v>
      </c>
      <c r="AF156" s="87">
        <f t="shared" si="47"/>
        <v>15</v>
      </c>
      <c r="AG156" s="29">
        <v>26</v>
      </c>
      <c r="AH156" s="66">
        <f t="shared" si="48"/>
        <v>1.1607142857142858E-2</v>
      </c>
      <c r="AI156" s="87">
        <f t="shared" si="49"/>
        <v>23</v>
      </c>
      <c r="AJ156" s="29">
        <v>6</v>
      </c>
      <c r="AK156" s="66">
        <f t="shared" si="50"/>
        <v>2.6905829596412557E-2</v>
      </c>
      <c r="AL156" s="87">
        <f t="shared" si="51"/>
        <v>24</v>
      </c>
      <c r="AM156" s="30">
        <v>483</v>
      </c>
      <c r="AN156" s="79">
        <f t="shared" si="52"/>
        <v>1.107011070110701E-2</v>
      </c>
      <c r="AO156" s="32">
        <f t="shared" si="53"/>
        <v>9</v>
      </c>
      <c r="AP156" s="33"/>
      <c r="AQ156" s="33"/>
      <c r="AR156" s="33"/>
      <c r="AS156" s="33"/>
      <c r="AT156" s="33"/>
      <c r="AU156" s="33"/>
      <c r="AV156" s="33"/>
      <c r="AW156" s="34"/>
      <c r="AX156" s="34"/>
      <c r="AY156" s="34"/>
      <c r="AZ156" s="34"/>
      <c r="BA156" s="34"/>
      <c r="BB156" s="34"/>
      <c r="BC156" s="34"/>
    </row>
    <row r="157" spans="1:55" x14ac:dyDescent="0.2">
      <c r="A157" s="25" t="s">
        <v>305</v>
      </c>
      <c r="B157" s="26" t="s">
        <v>107</v>
      </c>
      <c r="C157" s="27" t="s">
        <v>39</v>
      </c>
      <c r="D157" s="28" t="s">
        <v>306</v>
      </c>
      <c r="E157" s="28" t="str">
        <f>VLOOKUP(D157,Sheet2!A$1:B$353,2,FALSE)</f>
        <v>Major Urban</v>
      </c>
      <c r="F157" s="29">
        <v>7311</v>
      </c>
      <c r="G157" s="29">
        <v>32940</v>
      </c>
      <c r="H157" s="29">
        <v>41875</v>
      </c>
      <c r="I157" s="29">
        <v>25367</v>
      </c>
      <c r="J157" s="29">
        <v>7155</v>
      </c>
      <c r="K157" s="29">
        <v>2742</v>
      </c>
      <c r="L157" s="29">
        <v>1296</v>
      </c>
      <c r="M157" s="29">
        <v>174</v>
      </c>
      <c r="N157" s="30">
        <v>118860</v>
      </c>
      <c r="O157" s="31">
        <v>51</v>
      </c>
      <c r="P157" s="66">
        <f t="shared" si="36"/>
        <v>6.9757899056216658E-3</v>
      </c>
      <c r="Q157" s="87">
        <f t="shared" si="37"/>
        <v>35</v>
      </c>
      <c r="R157" s="29">
        <v>200</v>
      </c>
      <c r="S157" s="66">
        <f t="shared" si="38"/>
        <v>6.0716454159077107E-3</v>
      </c>
      <c r="T157" s="87">
        <f t="shared" si="39"/>
        <v>41</v>
      </c>
      <c r="U157" s="29">
        <v>233</v>
      </c>
      <c r="V157" s="66">
        <f t="shared" si="40"/>
        <v>5.5641791044776122E-3</v>
      </c>
      <c r="W157" s="87">
        <f t="shared" si="41"/>
        <v>36</v>
      </c>
      <c r="X157" s="29">
        <v>98</v>
      </c>
      <c r="Y157" s="66">
        <f t="shared" si="42"/>
        <v>3.8632869476090985E-3</v>
      </c>
      <c r="Z157" s="87">
        <f t="shared" si="43"/>
        <v>47</v>
      </c>
      <c r="AA157" s="29">
        <v>27</v>
      </c>
      <c r="AB157" s="66">
        <f t="shared" si="44"/>
        <v>3.7735849056603774E-3</v>
      </c>
      <c r="AC157" s="87">
        <f t="shared" si="45"/>
        <v>43</v>
      </c>
      <c r="AD157" s="29">
        <v>6</v>
      </c>
      <c r="AE157" s="66">
        <f t="shared" si="46"/>
        <v>2.1881838074398249E-3</v>
      </c>
      <c r="AF157" s="87">
        <f t="shared" si="47"/>
        <v>54</v>
      </c>
      <c r="AG157" s="29">
        <v>4</v>
      </c>
      <c r="AH157" s="66">
        <f t="shared" si="48"/>
        <v>3.0864197530864196E-3</v>
      </c>
      <c r="AI157" s="87">
        <f t="shared" si="49"/>
        <v>52</v>
      </c>
      <c r="AJ157" s="29">
        <v>0</v>
      </c>
      <c r="AK157" s="66">
        <f t="shared" si="50"/>
        <v>0</v>
      </c>
      <c r="AL157" s="87">
        <f t="shared" si="51"/>
        <v>53</v>
      </c>
      <c r="AM157" s="30">
        <v>619</v>
      </c>
      <c r="AN157" s="79">
        <f t="shared" si="52"/>
        <v>5.2078075046272923E-3</v>
      </c>
      <c r="AO157" s="32">
        <f t="shared" si="53"/>
        <v>42</v>
      </c>
      <c r="AP157" s="33"/>
      <c r="AQ157" s="33"/>
      <c r="AR157" s="33"/>
      <c r="AS157" s="33"/>
      <c r="AT157" s="33"/>
      <c r="AU157" s="33"/>
      <c r="AV157" s="33"/>
      <c r="AW157" s="34"/>
      <c r="AX157" s="34"/>
      <c r="AY157" s="34"/>
      <c r="AZ157" s="34"/>
      <c r="BA157" s="34"/>
      <c r="BB157" s="34"/>
      <c r="BC157" s="34"/>
    </row>
    <row r="158" spans="1:55" x14ac:dyDescent="0.2">
      <c r="A158" s="25" t="s">
        <v>307</v>
      </c>
      <c r="B158" s="26" t="s">
        <v>18</v>
      </c>
      <c r="C158" s="27" t="s">
        <v>60</v>
      </c>
      <c r="D158" s="28" t="s">
        <v>308</v>
      </c>
      <c r="E158" s="28" t="str">
        <f>VLOOKUP(D158,Sheet2!A$1:B$353,2,FALSE)</f>
        <v>Rural 50</v>
      </c>
      <c r="F158" s="29">
        <v>5692</v>
      </c>
      <c r="G158" s="29">
        <v>10128</v>
      </c>
      <c r="H158" s="29">
        <v>10134</v>
      </c>
      <c r="I158" s="29">
        <v>6345</v>
      </c>
      <c r="J158" s="29">
        <v>4650</v>
      </c>
      <c r="K158" s="29">
        <v>3361</v>
      </c>
      <c r="L158" s="29">
        <v>2459</v>
      </c>
      <c r="M158" s="29">
        <v>388</v>
      </c>
      <c r="N158" s="30">
        <v>43157</v>
      </c>
      <c r="O158" s="31">
        <v>2</v>
      </c>
      <c r="P158" s="66">
        <f t="shared" si="36"/>
        <v>3.5137034434293746E-4</v>
      </c>
      <c r="Q158" s="87">
        <f t="shared" si="37"/>
        <v>47</v>
      </c>
      <c r="R158" s="29">
        <v>24</v>
      </c>
      <c r="S158" s="66">
        <f t="shared" si="38"/>
        <v>2.3696682464454978E-3</v>
      </c>
      <c r="T158" s="87">
        <f t="shared" si="39"/>
        <v>45</v>
      </c>
      <c r="U158" s="29">
        <v>18</v>
      </c>
      <c r="V158" s="66">
        <f t="shared" si="40"/>
        <v>1.7761989342806395E-3</v>
      </c>
      <c r="W158" s="87">
        <f t="shared" si="41"/>
        <v>47</v>
      </c>
      <c r="X158" s="29">
        <v>9</v>
      </c>
      <c r="Y158" s="66">
        <f t="shared" si="42"/>
        <v>1.4184397163120568E-3</v>
      </c>
      <c r="Z158" s="87">
        <f t="shared" si="43"/>
        <v>47</v>
      </c>
      <c r="AA158" s="29">
        <v>7</v>
      </c>
      <c r="AB158" s="66">
        <f t="shared" si="44"/>
        <v>1.5053763440860215E-3</v>
      </c>
      <c r="AC158" s="87">
        <f t="shared" si="45"/>
        <v>46</v>
      </c>
      <c r="AD158" s="29">
        <v>5</v>
      </c>
      <c r="AE158" s="66">
        <f t="shared" si="46"/>
        <v>1.4876524843796489E-3</v>
      </c>
      <c r="AF158" s="87">
        <f t="shared" si="47"/>
        <v>47</v>
      </c>
      <c r="AG158" s="29">
        <v>7</v>
      </c>
      <c r="AH158" s="66">
        <f t="shared" si="48"/>
        <v>2.8466856445709637E-3</v>
      </c>
      <c r="AI158" s="87">
        <f t="shared" si="49"/>
        <v>47</v>
      </c>
      <c r="AJ158" s="29">
        <v>2</v>
      </c>
      <c r="AK158" s="66">
        <f t="shared" si="50"/>
        <v>5.1546391752577319E-3</v>
      </c>
      <c r="AL158" s="87">
        <f t="shared" si="51"/>
        <v>43</v>
      </c>
      <c r="AM158" s="30">
        <v>74</v>
      </c>
      <c r="AN158" s="79">
        <f t="shared" si="52"/>
        <v>1.7146696943717125E-3</v>
      </c>
      <c r="AO158" s="32">
        <f t="shared" si="53"/>
        <v>47</v>
      </c>
      <c r="AP158" s="33"/>
      <c r="AQ158" s="33"/>
      <c r="AR158" s="33"/>
      <c r="AS158" s="33"/>
      <c r="AT158" s="33"/>
      <c r="AU158" s="33"/>
      <c r="AV158" s="33"/>
      <c r="AW158" s="34"/>
      <c r="AX158" s="34"/>
      <c r="AY158" s="34"/>
      <c r="AZ158" s="34"/>
      <c r="BA158" s="34"/>
      <c r="BB158" s="34"/>
      <c r="BC158" s="34"/>
    </row>
    <row r="159" spans="1:55" x14ac:dyDescent="0.2">
      <c r="A159" s="25" t="s">
        <v>309</v>
      </c>
      <c r="B159" s="26" t="s">
        <v>18</v>
      </c>
      <c r="C159" s="27" t="s">
        <v>25</v>
      </c>
      <c r="D159" s="28" t="s">
        <v>310</v>
      </c>
      <c r="E159" s="28" t="str">
        <f>VLOOKUP(D159,Sheet2!A$1:B$353,2,FALSE)</f>
        <v>Other Urban</v>
      </c>
      <c r="F159" s="29">
        <v>26242</v>
      </c>
      <c r="G159" s="29">
        <v>8486</v>
      </c>
      <c r="H159" s="29">
        <v>4674</v>
      </c>
      <c r="I159" s="29">
        <v>2431</v>
      </c>
      <c r="J159" s="29">
        <v>1191</v>
      </c>
      <c r="K159" s="29">
        <v>379</v>
      </c>
      <c r="L159" s="29">
        <v>121</v>
      </c>
      <c r="M159" s="29">
        <v>51</v>
      </c>
      <c r="N159" s="30">
        <v>43575</v>
      </c>
      <c r="O159" s="31">
        <v>86</v>
      </c>
      <c r="P159" s="66">
        <f t="shared" si="36"/>
        <v>3.2771892386251047E-3</v>
      </c>
      <c r="Q159" s="87">
        <f t="shared" si="37"/>
        <v>39</v>
      </c>
      <c r="R159" s="29">
        <v>36</v>
      </c>
      <c r="S159" s="66">
        <f t="shared" si="38"/>
        <v>4.2422814046665092E-3</v>
      </c>
      <c r="T159" s="87">
        <f t="shared" si="39"/>
        <v>36</v>
      </c>
      <c r="U159" s="29">
        <v>25</v>
      </c>
      <c r="V159" s="66">
        <f t="shared" si="40"/>
        <v>5.3487376979032952E-3</v>
      </c>
      <c r="W159" s="87">
        <f t="shared" si="41"/>
        <v>28</v>
      </c>
      <c r="X159" s="29">
        <v>16</v>
      </c>
      <c r="Y159" s="66">
        <f t="shared" si="42"/>
        <v>6.5816536404771702E-3</v>
      </c>
      <c r="Z159" s="87">
        <f t="shared" si="43"/>
        <v>20</v>
      </c>
      <c r="AA159" s="29">
        <v>8</v>
      </c>
      <c r="AB159" s="66">
        <f t="shared" si="44"/>
        <v>6.7170445004198151E-3</v>
      </c>
      <c r="AC159" s="87">
        <f t="shared" si="45"/>
        <v>17</v>
      </c>
      <c r="AD159" s="29">
        <v>3</v>
      </c>
      <c r="AE159" s="66">
        <f t="shared" si="46"/>
        <v>7.9155672823219003E-3</v>
      </c>
      <c r="AF159" s="87">
        <f t="shared" si="47"/>
        <v>18</v>
      </c>
      <c r="AG159" s="29">
        <v>3</v>
      </c>
      <c r="AH159" s="66">
        <f t="shared" si="48"/>
        <v>2.4793388429752067E-2</v>
      </c>
      <c r="AI159" s="87">
        <f t="shared" si="49"/>
        <v>4</v>
      </c>
      <c r="AJ159" s="29">
        <v>0</v>
      </c>
      <c r="AK159" s="66">
        <f t="shared" si="50"/>
        <v>0</v>
      </c>
      <c r="AL159" s="87">
        <f t="shared" si="51"/>
        <v>28</v>
      </c>
      <c r="AM159" s="30">
        <v>177</v>
      </c>
      <c r="AN159" s="79">
        <f t="shared" si="52"/>
        <v>4.0619621342512912E-3</v>
      </c>
      <c r="AO159" s="32">
        <f t="shared" si="53"/>
        <v>34</v>
      </c>
      <c r="AP159" s="33"/>
      <c r="AQ159" s="33"/>
      <c r="AR159" s="33"/>
      <c r="AS159" s="33"/>
      <c r="AT159" s="33"/>
      <c r="AU159" s="33"/>
      <c r="AV159" s="33"/>
      <c r="AW159" s="34"/>
      <c r="AX159" s="34"/>
      <c r="AY159" s="34"/>
      <c r="AZ159" s="34"/>
      <c r="BA159" s="34"/>
      <c r="BB159" s="34"/>
      <c r="BC159" s="34"/>
    </row>
    <row r="160" spans="1:55" x14ac:dyDescent="0.2">
      <c r="A160" s="25" t="s">
        <v>311</v>
      </c>
      <c r="B160" s="26" t="s">
        <v>43</v>
      </c>
      <c r="C160" s="27" t="s">
        <v>22</v>
      </c>
      <c r="D160" s="28" t="s">
        <v>312</v>
      </c>
      <c r="E160" s="28" t="str">
        <f>VLOOKUP(D160,Sheet2!A$1:B$353,2,FALSE)</f>
        <v>Major Urban</v>
      </c>
      <c r="F160" s="29">
        <v>131479</v>
      </c>
      <c r="G160" s="29">
        <v>36738</v>
      </c>
      <c r="H160" s="29">
        <v>26127</v>
      </c>
      <c r="I160" s="29">
        <v>13141</v>
      </c>
      <c r="J160" s="29">
        <v>4754</v>
      </c>
      <c r="K160" s="29">
        <v>2161</v>
      </c>
      <c r="L160" s="29">
        <v>1586</v>
      </c>
      <c r="M160" s="29">
        <v>135</v>
      </c>
      <c r="N160" s="30">
        <v>216121</v>
      </c>
      <c r="O160" s="31">
        <v>65</v>
      </c>
      <c r="P160" s="66">
        <f t="shared" si="36"/>
        <v>4.943755276508035E-4</v>
      </c>
      <c r="Q160" s="87">
        <f t="shared" si="37"/>
        <v>63</v>
      </c>
      <c r="R160" s="29">
        <v>47</v>
      </c>
      <c r="S160" s="66">
        <f t="shared" si="38"/>
        <v>1.2793293048070117E-3</v>
      </c>
      <c r="T160" s="87">
        <f t="shared" si="39"/>
        <v>63</v>
      </c>
      <c r="U160" s="29">
        <v>64</v>
      </c>
      <c r="V160" s="66">
        <f t="shared" si="40"/>
        <v>2.4495732384123702E-3</v>
      </c>
      <c r="W160" s="87">
        <f t="shared" si="41"/>
        <v>55</v>
      </c>
      <c r="X160" s="29">
        <v>39</v>
      </c>
      <c r="Y160" s="66">
        <f t="shared" si="42"/>
        <v>2.967810668898866E-3</v>
      </c>
      <c r="Z160" s="87">
        <f t="shared" si="43"/>
        <v>52</v>
      </c>
      <c r="AA160" s="29">
        <v>29</v>
      </c>
      <c r="AB160" s="66">
        <f t="shared" si="44"/>
        <v>6.1001262095077826E-3</v>
      </c>
      <c r="AC160" s="87">
        <f t="shared" si="45"/>
        <v>30</v>
      </c>
      <c r="AD160" s="29">
        <v>16</v>
      </c>
      <c r="AE160" s="66">
        <f t="shared" si="46"/>
        <v>7.4039796390559928E-3</v>
      </c>
      <c r="AF160" s="87">
        <f t="shared" si="47"/>
        <v>27</v>
      </c>
      <c r="AG160" s="29">
        <v>4</v>
      </c>
      <c r="AH160" s="66">
        <f t="shared" si="48"/>
        <v>2.5220680958385876E-3</v>
      </c>
      <c r="AI160" s="87">
        <f t="shared" si="49"/>
        <v>57</v>
      </c>
      <c r="AJ160" s="29">
        <v>2</v>
      </c>
      <c r="AK160" s="66">
        <f t="shared" si="50"/>
        <v>1.4814814814814815E-2</v>
      </c>
      <c r="AL160" s="87">
        <f t="shared" si="51"/>
        <v>22</v>
      </c>
      <c r="AM160" s="30">
        <v>266</v>
      </c>
      <c r="AN160" s="79">
        <f t="shared" si="52"/>
        <v>1.2307920100314176E-3</v>
      </c>
      <c r="AO160" s="32">
        <f t="shared" si="53"/>
        <v>64</v>
      </c>
      <c r="AP160" s="33"/>
      <c r="AQ160" s="33"/>
      <c r="AR160" s="33"/>
      <c r="AS160" s="33"/>
      <c r="AT160" s="33"/>
      <c r="AU160" s="33"/>
      <c r="AV160" s="33"/>
      <c r="AW160" s="34"/>
      <c r="AX160" s="34"/>
      <c r="AY160" s="34"/>
      <c r="AZ160" s="34"/>
      <c r="BA160" s="34"/>
      <c r="BB160" s="34"/>
      <c r="BC160" s="34"/>
    </row>
    <row r="161" spans="1:55" x14ac:dyDescent="0.2">
      <c r="A161" s="25" t="s">
        <v>313</v>
      </c>
      <c r="B161" s="26" t="s">
        <v>54</v>
      </c>
      <c r="C161" s="27" t="s">
        <v>10</v>
      </c>
      <c r="D161" s="28" t="s">
        <v>656</v>
      </c>
      <c r="E161" s="28" t="str">
        <f>VLOOKUP(D161,Sheet2!A$1:B$353,2,FALSE)</f>
        <v>Other Urban</v>
      </c>
      <c r="F161" s="29">
        <v>16921</v>
      </c>
      <c r="G161" s="29">
        <v>26260</v>
      </c>
      <c r="H161" s="29">
        <v>22185</v>
      </c>
      <c r="I161" s="29">
        <v>7593</v>
      </c>
      <c r="J161" s="29">
        <v>3400</v>
      </c>
      <c r="K161" s="29">
        <v>1043</v>
      </c>
      <c r="L161" s="29">
        <v>259</v>
      </c>
      <c r="M161" s="29">
        <v>29</v>
      </c>
      <c r="N161" s="30">
        <v>77690</v>
      </c>
      <c r="O161" s="31">
        <v>216</v>
      </c>
      <c r="P161" s="66">
        <f t="shared" si="36"/>
        <v>1.2765203002186632E-2</v>
      </c>
      <c r="Q161" s="87">
        <f t="shared" si="37"/>
        <v>17</v>
      </c>
      <c r="R161" s="29">
        <v>169</v>
      </c>
      <c r="S161" s="66">
        <f t="shared" si="38"/>
        <v>6.4356435643564353E-3</v>
      </c>
      <c r="T161" s="87">
        <f t="shared" si="39"/>
        <v>25</v>
      </c>
      <c r="U161" s="29">
        <v>86</v>
      </c>
      <c r="V161" s="66">
        <f t="shared" si="40"/>
        <v>3.8764931259860267E-3</v>
      </c>
      <c r="W161" s="87">
        <f t="shared" si="41"/>
        <v>33</v>
      </c>
      <c r="X161" s="29">
        <v>23</v>
      </c>
      <c r="Y161" s="66">
        <f t="shared" si="42"/>
        <v>3.0291057553009349E-3</v>
      </c>
      <c r="Z161" s="87">
        <f t="shared" si="43"/>
        <v>37</v>
      </c>
      <c r="AA161" s="29">
        <v>11</v>
      </c>
      <c r="AB161" s="66">
        <f t="shared" si="44"/>
        <v>3.2352941176470589E-3</v>
      </c>
      <c r="AC161" s="87">
        <f t="shared" si="45"/>
        <v>39</v>
      </c>
      <c r="AD161" s="29">
        <v>4</v>
      </c>
      <c r="AE161" s="66">
        <f t="shared" si="46"/>
        <v>3.8350910834132309E-3</v>
      </c>
      <c r="AF161" s="87">
        <f t="shared" si="47"/>
        <v>36</v>
      </c>
      <c r="AG161" s="29">
        <v>1</v>
      </c>
      <c r="AH161" s="66">
        <f t="shared" si="48"/>
        <v>3.8610038610038611E-3</v>
      </c>
      <c r="AI161" s="87">
        <f t="shared" si="49"/>
        <v>43</v>
      </c>
      <c r="AJ161" s="29">
        <v>1</v>
      </c>
      <c r="AK161" s="66">
        <f t="shared" si="50"/>
        <v>3.4482758620689655E-2</v>
      </c>
      <c r="AL161" s="87">
        <f t="shared" si="51"/>
        <v>8</v>
      </c>
      <c r="AM161" s="30">
        <v>511</v>
      </c>
      <c r="AN161" s="79">
        <f t="shared" si="52"/>
        <v>6.5774230917750032E-3</v>
      </c>
      <c r="AO161" s="32">
        <f t="shared" si="53"/>
        <v>23</v>
      </c>
      <c r="AP161" s="33"/>
      <c r="AQ161" s="33"/>
      <c r="AR161" s="33"/>
      <c r="AS161" s="33"/>
      <c r="AT161" s="33"/>
      <c r="AU161" s="33"/>
      <c r="AV161" s="33"/>
      <c r="AW161" s="34"/>
      <c r="AX161" s="34"/>
      <c r="AY161" s="34"/>
      <c r="AZ161" s="34"/>
      <c r="BA161" s="34"/>
      <c r="BB161" s="34"/>
      <c r="BC161" s="34"/>
    </row>
    <row r="162" spans="1:55" x14ac:dyDescent="0.2">
      <c r="A162" s="25" t="s">
        <v>314</v>
      </c>
      <c r="B162" s="26" t="s">
        <v>18</v>
      </c>
      <c r="C162" s="27" t="s">
        <v>19</v>
      </c>
      <c r="D162" s="28" t="s">
        <v>315</v>
      </c>
      <c r="E162" s="28" t="str">
        <f>VLOOKUP(D162,Sheet2!A$1:B$353,2,FALSE)</f>
        <v>Significant Rural</v>
      </c>
      <c r="F162" s="29">
        <v>4203</v>
      </c>
      <c r="G162" s="29">
        <v>8422</v>
      </c>
      <c r="H162" s="29">
        <v>18085</v>
      </c>
      <c r="I162" s="29">
        <v>17407</v>
      </c>
      <c r="J162" s="29">
        <v>9005</v>
      </c>
      <c r="K162" s="29">
        <v>5114</v>
      </c>
      <c r="L162" s="29">
        <v>3759</v>
      </c>
      <c r="M162" s="29">
        <v>330</v>
      </c>
      <c r="N162" s="30">
        <v>66325</v>
      </c>
      <c r="O162" s="31">
        <v>16</v>
      </c>
      <c r="P162" s="66">
        <f t="shared" si="36"/>
        <v>3.8068046633357128E-3</v>
      </c>
      <c r="Q162" s="87">
        <f t="shared" si="37"/>
        <v>44</v>
      </c>
      <c r="R162" s="29">
        <v>27</v>
      </c>
      <c r="S162" s="66">
        <f t="shared" si="38"/>
        <v>3.205889337449537E-3</v>
      </c>
      <c r="T162" s="87">
        <f t="shared" si="39"/>
        <v>43</v>
      </c>
      <c r="U162" s="29">
        <v>42</v>
      </c>
      <c r="V162" s="66">
        <f t="shared" si="40"/>
        <v>2.3223666021564833E-3</v>
      </c>
      <c r="W162" s="87">
        <f t="shared" si="41"/>
        <v>43</v>
      </c>
      <c r="X162" s="29">
        <v>42</v>
      </c>
      <c r="Y162" s="66">
        <f t="shared" si="42"/>
        <v>2.4128224277589474E-3</v>
      </c>
      <c r="Z162" s="87">
        <f t="shared" si="43"/>
        <v>47</v>
      </c>
      <c r="AA162" s="29">
        <v>17</v>
      </c>
      <c r="AB162" s="66">
        <f t="shared" si="44"/>
        <v>1.8878400888395336E-3</v>
      </c>
      <c r="AC162" s="87">
        <f t="shared" si="45"/>
        <v>52</v>
      </c>
      <c r="AD162" s="29">
        <v>18</v>
      </c>
      <c r="AE162" s="66">
        <f t="shared" si="46"/>
        <v>3.5197497066875244E-3</v>
      </c>
      <c r="AF162" s="87">
        <f t="shared" si="47"/>
        <v>43</v>
      </c>
      <c r="AG162" s="29">
        <v>20</v>
      </c>
      <c r="AH162" s="66">
        <f t="shared" si="48"/>
        <v>5.3205639797818567E-3</v>
      </c>
      <c r="AI162" s="87">
        <f t="shared" si="49"/>
        <v>37</v>
      </c>
      <c r="AJ162" s="29">
        <v>8</v>
      </c>
      <c r="AK162" s="66">
        <f t="shared" si="50"/>
        <v>2.4242424242424242E-2</v>
      </c>
      <c r="AL162" s="87">
        <f t="shared" si="51"/>
        <v>19</v>
      </c>
      <c r="AM162" s="30">
        <v>190</v>
      </c>
      <c r="AN162" s="79">
        <f t="shared" si="52"/>
        <v>2.8646814926498302E-3</v>
      </c>
      <c r="AO162" s="32">
        <f t="shared" si="53"/>
        <v>47</v>
      </c>
      <c r="AP162" s="33"/>
      <c r="AQ162" s="33"/>
      <c r="AR162" s="33"/>
      <c r="AS162" s="33"/>
      <c r="AT162" s="33"/>
      <c r="AU162" s="33"/>
      <c r="AV162" s="33"/>
      <c r="AW162" s="34"/>
      <c r="AX162" s="34"/>
      <c r="AY162" s="34"/>
      <c r="AZ162" s="34"/>
      <c r="BA162" s="34"/>
      <c r="BB162" s="34"/>
      <c r="BC162" s="34"/>
    </row>
    <row r="163" spans="1:55" x14ac:dyDescent="0.2">
      <c r="A163" s="25" t="s">
        <v>316</v>
      </c>
      <c r="B163" s="26" t="s">
        <v>18</v>
      </c>
      <c r="C163" s="27" t="s">
        <v>10</v>
      </c>
      <c r="D163" s="28" t="s">
        <v>317</v>
      </c>
      <c r="E163" s="28" t="str">
        <f>VLOOKUP(D163,Sheet2!A$1:B$353,2,FALSE)</f>
        <v>Rural 80</v>
      </c>
      <c r="F163" s="29">
        <v>2253</v>
      </c>
      <c r="G163" s="29">
        <v>3613</v>
      </c>
      <c r="H163" s="29">
        <v>7706</v>
      </c>
      <c r="I163" s="29">
        <v>5026</v>
      </c>
      <c r="J163" s="29">
        <v>4286</v>
      </c>
      <c r="K163" s="29">
        <v>2597</v>
      </c>
      <c r="L163" s="29">
        <v>1363</v>
      </c>
      <c r="M163" s="29">
        <v>154</v>
      </c>
      <c r="N163" s="30">
        <v>26998</v>
      </c>
      <c r="O163" s="31">
        <v>91</v>
      </c>
      <c r="P163" s="66">
        <f t="shared" si="36"/>
        <v>4.0390590324012425E-2</v>
      </c>
      <c r="Q163" s="87">
        <f t="shared" si="37"/>
        <v>13</v>
      </c>
      <c r="R163" s="29">
        <v>74</v>
      </c>
      <c r="S163" s="66">
        <f t="shared" si="38"/>
        <v>2.0481594243011349E-2</v>
      </c>
      <c r="T163" s="87">
        <f t="shared" si="39"/>
        <v>21</v>
      </c>
      <c r="U163" s="29">
        <v>73</v>
      </c>
      <c r="V163" s="66">
        <f t="shared" si="40"/>
        <v>9.4731378146898516E-3</v>
      </c>
      <c r="W163" s="87">
        <f t="shared" si="41"/>
        <v>29</v>
      </c>
      <c r="X163" s="29">
        <v>44</v>
      </c>
      <c r="Y163" s="66">
        <f t="shared" si="42"/>
        <v>8.7544767210505376E-3</v>
      </c>
      <c r="Z163" s="87">
        <f t="shared" si="43"/>
        <v>36</v>
      </c>
      <c r="AA163" s="29">
        <v>32</v>
      </c>
      <c r="AB163" s="66">
        <f t="shared" si="44"/>
        <v>7.466168922071862E-3</v>
      </c>
      <c r="AC163" s="87">
        <f t="shared" si="45"/>
        <v>39</v>
      </c>
      <c r="AD163" s="29">
        <v>19</v>
      </c>
      <c r="AE163" s="66">
        <f t="shared" si="46"/>
        <v>7.3161340007701194E-3</v>
      </c>
      <c r="AF163" s="87">
        <f t="shared" si="47"/>
        <v>39</v>
      </c>
      <c r="AG163" s="29">
        <v>14</v>
      </c>
      <c r="AH163" s="66">
        <f t="shared" si="48"/>
        <v>1.0271460014673514E-2</v>
      </c>
      <c r="AI163" s="87">
        <f t="shared" si="49"/>
        <v>41</v>
      </c>
      <c r="AJ163" s="29">
        <v>5</v>
      </c>
      <c r="AK163" s="66">
        <f t="shared" si="50"/>
        <v>3.2467532467532464E-2</v>
      </c>
      <c r="AL163" s="87">
        <f t="shared" si="51"/>
        <v>40</v>
      </c>
      <c r="AM163" s="30">
        <v>352</v>
      </c>
      <c r="AN163" s="79">
        <f t="shared" si="52"/>
        <v>1.3038002815023335E-2</v>
      </c>
      <c r="AO163" s="32">
        <f t="shared" si="53"/>
        <v>27</v>
      </c>
      <c r="AP163" s="33"/>
      <c r="AQ163" s="33"/>
      <c r="AR163" s="33"/>
      <c r="AS163" s="33"/>
      <c r="AT163" s="33"/>
      <c r="AU163" s="33"/>
      <c r="AV163" s="33"/>
      <c r="AW163" s="34"/>
      <c r="AX163" s="34"/>
      <c r="AY163" s="34"/>
      <c r="AZ163" s="34"/>
      <c r="BA163" s="34"/>
      <c r="BB163" s="34"/>
      <c r="BC163" s="34"/>
    </row>
    <row r="164" spans="1:55" x14ac:dyDescent="0.2">
      <c r="A164" s="25" t="s">
        <v>318</v>
      </c>
      <c r="B164" s="26" t="s">
        <v>18</v>
      </c>
      <c r="C164" s="27" t="s">
        <v>60</v>
      </c>
      <c r="D164" s="28" t="s">
        <v>657</v>
      </c>
      <c r="E164" s="28" t="str">
        <f>VLOOKUP(D164,Sheet2!A$1:B$353,2,FALSE)</f>
        <v>Rural 50</v>
      </c>
      <c r="F164" s="29">
        <v>3827</v>
      </c>
      <c r="G164" s="29">
        <v>7031</v>
      </c>
      <c r="H164" s="29">
        <v>7287</v>
      </c>
      <c r="I164" s="29">
        <v>5385</v>
      </c>
      <c r="J164" s="29">
        <v>4698</v>
      </c>
      <c r="K164" s="29">
        <v>3377</v>
      </c>
      <c r="L164" s="29">
        <v>2208</v>
      </c>
      <c r="M164" s="29">
        <v>126</v>
      </c>
      <c r="N164" s="30">
        <v>33939</v>
      </c>
      <c r="O164" s="31">
        <v>112</v>
      </c>
      <c r="P164" s="66">
        <f t="shared" si="36"/>
        <v>2.926574340214267E-2</v>
      </c>
      <c r="Q164" s="87">
        <f t="shared" si="37"/>
        <v>10</v>
      </c>
      <c r="R164" s="29">
        <v>87</v>
      </c>
      <c r="S164" s="66">
        <f t="shared" si="38"/>
        <v>1.2373773289716969E-2</v>
      </c>
      <c r="T164" s="87">
        <f t="shared" si="39"/>
        <v>11</v>
      </c>
      <c r="U164" s="29">
        <v>67</v>
      </c>
      <c r="V164" s="66">
        <f t="shared" si="40"/>
        <v>9.1944558803348422E-3</v>
      </c>
      <c r="W164" s="87">
        <f t="shared" si="41"/>
        <v>13</v>
      </c>
      <c r="X164" s="29">
        <v>45</v>
      </c>
      <c r="Y164" s="66">
        <f t="shared" si="42"/>
        <v>8.356545961002786E-3</v>
      </c>
      <c r="Z164" s="87">
        <f t="shared" si="43"/>
        <v>18</v>
      </c>
      <c r="AA164" s="29">
        <v>41</v>
      </c>
      <c r="AB164" s="66">
        <f t="shared" si="44"/>
        <v>8.7271179225202212E-3</v>
      </c>
      <c r="AC164" s="87">
        <f t="shared" si="45"/>
        <v>17</v>
      </c>
      <c r="AD164" s="29">
        <v>19</v>
      </c>
      <c r="AE164" s="66">
        <f t="shared" si="46"/>
        <v>5.6262955285756588E-3</v>
      </c>
      <c r="AF164" s="87">
        <f t="shared" si="47"/>
        <v>33</v>
      </c>
      <c r="AG164" s="29">
        <v>24</v>
      </c>
      <c r="AH164" s="66">
        <f t="shared" si="48"/>
        <v>1.0869565217391304E-2</v>
      </c>
      <c r="AI164" s="87">
        <f t="shared" si="49"/>
        <v>25</v>
      </c>
      <c r="AJ164" s="29">
        <v>2</v>
      </c>
      <c r="AK164" s="66">
        <f t="shared" si="50"/>
        <v>1.5873015873015872E-2</v>
      </c>
      <c r="AL164" s="87">
        <f t="shared" si="51"/>
        <v>33</v>
      </c>
      <c r="AM164" s="30">
        <v>397</v>
      </c>
      <c r="AN164" s="79">
        <f t="shared" si="52"/>
        <v>1.1697457202628245E-2</v>
      </c>
      <c r="AO164" s="32">
        <f t="shared" si="53"/>
        <v>8</v>
      </c>
      <c r="AP164" s="33"/>
      <c r="AQ164" s="33"/>
      <c r="AR164" s="33"/>
      <c r="AS164" s="33"/>
      <c r="AT164" s="33"/>
      <c r="AU164" s="33"/>
      <c r="AV164" s="33"/>
      <c r="AW164" s="34"/>
      <c r="AX164" s="34"/>
      <c r="AY164" s="34"/>
      <c r="AZ164" s="34"/>
      <c r="BA164" s="34"/>
      <c r="BB164" s="34"/>
      <c r="BC164" s="34"/>
    </row>
    <row r="165" spans="1:55" x14ac:dyDescent="0.2">
      <c r="A165" s="25" t="s">
        <v>319</v>
      </c>
      <c r="B165" s="26" t="s">
        <v>43</v>
      </c>
      <c r="C165" s="27" t="s">
        <v>22</v>
      </c>
      <c r="D165" s="28" t="s">
        <v>320</v>
      </c>
      <c r="E165" s="28" t="str">
        <f>VLOOKUP(D165,Sheet2!A$1:B$353,2,FALSE)</f>
        <v>Major Urban</v>
      </c>
      <c r="F165" s="29">
        <v>130808</v>
      </c>
      <c r="G165" s="29">
        <v>36333</v>
      </c>
      <c r="H165" s="29">
        <v>30415</v>
      </c>
      <c r="I165" s="29">
        <v>14469</v>
      </c>
      <c r="J165" s="29">
        <v>5282</v>
      </c>
      <c r="K165" s="29">
        <v>1968</v>
      </c>
      <c r="L165" s="29">
        <v>771</v>
      </c>
      <c r="M165" s="29">
        <v>104</v>
      </c>
      <c r="N165" s="30">
        <v>220150</v>
      </c>
      <c r="O165" s="31">
        <v>153</v>
      </c>
      <c r="P165" s="66">
        <f t="shared" si="36"/>
        <v>1.1696532322182129E-3</v>
      </c>
      <c r="Q165" s="87">
        <f t="shared" si="37"/>
        <v>61</v>
      </c>
      <c r="R165" s="29">
        <v>41</v>
      </c>
      <c r="S165" s="66">
        <f t="shared" si="38"/>
        <v>1.1284507197313737E-3</v>
      </c>
      <c r="T165" s="87">
        <f t="shared" si="39"/>
        <v>65</v>
      </c>
      <c r="U165" s="29">
        <v>11</v>
      </c>
      <c r="V165" s="66">
        <f t="shared" si="40"/>
        <v>3.6166365280289331E-4</v>
      </c>
      <c r="W165" s="87">
        <f t="shared" si="41"/>
        <v>69</v>
      </c>
      <c r="X165" s="29">
        <v>6</v>
      </c>
      <c r="Y165" s="66">
        <f t="shared" si="42"/>
        <v>4.1467965996267884E-4</v>
      </c>
      <c r="Z165" s="87">
        <f t="shared" si="43"/>
        <v>68</v>
      </c>
      <c r="AA165" s="29">
        <v>3</v>
      </c>
      <c r="AB165" s="66">
        <f t="shared" si="44"/>
        <v>5.6796667928814845E-4</v>
      </c>
      <c r="AC165" s="87">
        <f t="shared" si="45"/>
        <v>68</v>
      </c>
      <c r="AD165" s="29">
        <v>0</v>
      </c>
      <c r="AE165" s="66">
        <f t="shared" si="46"/>
        <v>0</v>
      </c>
      <c r="AF165" s="87">
        <f t="shared" si="47"/>
        <v>67</v>
      </c>
      <c r="AG165" s="29">
        <v>1</v>
      </c>
      <c r="AH165" s="66">
        <f t="shared" si="48"/>
        <v>1.2970168612191958E-3</v>
      </c>
      <c r="AI165" s="87">
        <f t="shared" si="49"/>
        <v>64</v>
      </c>
      <c r="AJ165" s="29">
        <v>0</v>
      </c>
      <c r="AK165" s="66">
        <f t="shared" si="50"/>
        <v>0</v>
      </c>
      <c r="AL165" s="87">
        <f t="shared" si="51"/>
        <v>53</v>
      </c>
      <c r="AM165" s="30">
        <v>215</v>
      </c>
      <c r="AN165" s="79">
        <f t="shared" si="52"/>
        <v>9.7660685895980008E-4</v>
      </c>
      <c r="AO165" s="32">
        <f t="shared" si="53"/>
        <v>65</v>
      </c>
      <c r="AP165" s="33"/>
      <c r="AQ165" s="33"/>
      <c r="AR165" s="33"/>
      <c r="AS165" s="33"/>
      <c r="AT165" s="33"/>
      <c r="AU165" s="33"/>
      <c r="AV165" s="33"/>
      <c r="AW165" s="34"/>
      <c r="AX165" s="34"/>
      <c r="AY165" s="34"/>
      <c r="AZ165" s="34"/>
      <c r="BA165" s="34"/>
      <c r="BB165" s="34"/>
      <c r="BC165" s="34"/>
    </row>
    <row r="166" spans="1:55" x14ac:dyDescent="0.2">
      <c r="A166" s="25" t="s">
        <v>321</v>
      </c>
      <c r="B166" s="26" t="s">
        <v>18</v>
      </c>
      <c r="C166" s="27" t="s">
        <v>25</v>
      </c>
      <c r="D166" s="28" t="s">
        <v>322</v>
      </c>
      <c r="E166" s="28" t="str">
        <f>VLOOKUP(D166,Sheet2!A$1:B$353,2,FALSE)</f>
        <v>Other Urban</v>
      </c>
      <c r="F166" s="29">
        <v>26450</v>
      </c>
      <c r="G166" s="29">
        <v>9327</v>
      </c>
      <c r="H166" s="29">
        <v>6338</v>
      </c>
      <c r="I166" s="29">
        <v>3544</v>
      </c>
      <c r="J166" s="29">
        <v>1364</v>
      </c>
      <c r="K166" s="29">
        <v>357</v>
      </c>
      <c r="L166" s="29">
        <v>178</v>
      </c>
      <c r="M166" s="29">
        <v>19</v>
      </c>
      <c r="N166" s="30">
        <v>47577</v>
      </c>
      <c r="O166" s="31">
        <v>21</v>
      </c>
      <c r="P166" s="66">
        <f t="shared" si="36"/>
        <v>7.9395085066162575E-4</v>
      </c>
      <c r="Q166" s="87">
        <f t="shared" si="37"/>
        <v>54</v>
      </c>
      <c r="R166" s="29">
        <v>16</v>
      </c>
      <c r="S166" s="66">
        <f t="shared" si="38"/>
        <v>1.7154497694864372E-3</v>
      </c>
      <c r="T166" s="87">
        <f t="shared" si="39"/>
        <v>50</v>
      </c>
      <c r="U166" s="29">
        <v>10</v>
      </c>
      <c r="V166" s="66">
        <f t="shared" si="40"/>
        <v>1.577784790154623E-3</v>
      </c>
      <c r="W166" s="87">
        <f t="shared" si="41"/>
        <v>47</v>
      </c>
      <c r="X166" s="29">
        <v>8</v>
      </c>
      <c r="Y166" s="66">
        <f t="shared" si="42"/>
        <v>2.257336343115124E-3</v>
      </c>
      <c r="Z166" s="87">
        <f t="shared" si="43"/>
        <v>44</v>
      </c>
      <c r="AA166" s="29">
        <v>6</v>
      </c>
      <c r="AB166" s="66">
        <f t="shared" si="44"/>
        <v>4.3988269794721412E-3</v>
      </c>
      <c r="AC166" s="87">
        <f t="shared" si="45"/>
        <v>28</v>
      </c>
      <c r="AD166" s="29">
        <v>2</v>
      </c>
      <c r="AE166" s="66">
        <f t="shared" si="46"/>
        <v>5.6022408963585435E-3</v>
      </c>
      <c r="AF166" s="87">
        <f t="shared" si="47"/>
        <v>26</v>
      </c>
      <c r="AG166" s="29">
        <v>1</v>
      </c>
      <c r="AH166" s="66">
        <f t="shared" si="48"/>
        <v>5.6179775280898875E-3</v>
      </c>
      <c r="AI166" s="87">
        <f t="shared" si="49"/>
        <v>32</v>
      </c>
      <c r="AJ166" s="29">
        <v>0</v>
      </c>
      <c r="AK166" s="66">
        <f t="shared" si="50"/>
        <v>0</v>
      </c>
      <c r="AL166" s="87">
        <f t="shared" si="51"/>
        <v>28</v>
      </c>
      <c r="AM166" s="30">
        <v>64</v>
      </c>
      <c r="AN166" s="79">
        <f t="shared" si="52"/>
        <v>1.3451878008281313E-3</v>
      </c>
      <c r="AO166" s="32">
        <f t="shared" si="53"/>
        <v>49</v>
      </c>
      <c r="AP166" s="33"/>
      <c r="AQ166" s="33"/>
      <c r="AR166" s="33"/>
      <c r="AS166" s="33"/>
      <c r="AT166" s="33"/>
      <c r="AU166" s="33"/>
      <c r="AV166" s="33"/>
      <c r="AW166" s="34"/>
      <c r="AX166" s="34"/>
      <c r="AY166" s="34"/>
      <c r="AZ166" s="34"/>
      <c r="BA166" s="34"/>
      <c r="BB166" s="34"/>
      <c r="BC166" s="34"/>
    </row>
    <row r="167" spans="1:55" x14ac:dyDescent="0.2">
      <c r="A167" s="25" t="s">
        <v>323</v>
      </c>
      <c r="B167" s="26" t="s">
        <v>54</v>
      </c>
      <c r="C167" s="27" t="s">
        <v>19</v>
      </c>
      <c r="D167" s="28" t="s">
        <v>658</v>
      </c>
      <c r="E167" s="28" t="str">
        <f>VLOOKUP(D167,Sheet2!A$1:B$353,2,FALSE)</f>
        <v>Other Urban</v>
      </c>
      <c r="F167" s="29">
        <v>11157</v>
      </c>
      <c r="G167" s="29">
        <v>37659</v>
      </c>
      <c r="H167" s="29">
        <v>32832</v>
      </c>
      <c r="I167" s="29">
        <v>16766</v>
      </c>
      <c r="J167" s="29">
        <v>8244</v>
      </c>
      <c r="K167" s="29">
        <v>3461</v>
      </c>
      <c r="L167" s="29">
        <v>1293</v>
      </c>
      <c r="M167" s="29">
        <v>65</v>
      </c>
      <c r="N167" s="30">
        <v>111477</v>
      </c>
      <c r="O167" s="31">
        <v>138</v>
      </c>
      <c r="P167" s="66">
        <f t="shared" si="36"/>
        <v>1.2368916375369724E-2</v>
      </c>
      <c r="Q167" s="87">
        <f t="shared" si="37"/>
        <v>18</v>
      </c>
      <c r="R167" s="29">
        <v>106</v>
      </c>
      <c r="S167" s="66">
        <f t="shared" si="38"/>
        <v>2.8147322021296372E-3</v>
      </c>
      <c r="T167" s="87">
        <f t="shared" si="39"/>
        <v>42</v>
      </c>
      <c r="U167" s="29">
        <v>84</v>
      </c>
      <c r="V167" s="66">
        <f t="shared" si="40"/>
        <v>2.5584795321637425E-3</v>
      </c>
      <c r="W167" s="87">
        <f t="shared" si="41"/>
        <v>38</v>
      </c>
      <c r="X167" s="29">
        <v>41</v>
      </c>
      <c r="Y167" s="66">
        <f t="shared" si="42"/>
        <v>2.4454252654181083E-3</v>
      </c>
      <c r="Z167" s="87">
        <f t="shared" si="43"/>
        <v>42</v>
      </c>
      <c r="AA167" s="29">
        <v>30</v>
      </c>
      <c r="AB167" s="66">
        <f t="shared" si="44"/>
        <v>3.6390101892285298E-3</v>
      </c>
      <c r="AC167" s="87">
        <f t="shared" si="45"/>
        <v>35</v>
      </c>
      <c r="AD167" s="29">
        <v>10</v>
      </c>
      <c r="AE167" s="66">
        <f t="shared" si="46"/>
        <v>2.889338341519792E-3</v>
      </c>
      <c r="AF167" s="87">
        <f t="shared" si="47"/>
        <v>43</v>
      </c>
      <c r="AG167" s="29">
        <v>1</v>
      </c>
      <c r="AH167" s="66">
        <f t="shared" si="48"/>
        <v>7.7339520494972935E-4</v>
      </c>
      <c r="AI167" s="87">
        <f t="shared" si="49"/>
        <v>51</v>
      </c>
      <c r="AJ167" s="29">
        <v>1</v>
      </c>
      <c r="AK167" s="66">
        <f t="shared" si="50"/>
        <v>1.5384615384615385E-2</v>
      </c>
      <c r="AL167" s="87">
        <f t="shared" si="51"/>
        <v>20</v>
      </c>
      <c r="AM167" s="30">
        <v>411</v>
      </c>
      <c r="AN167" s="79">
        <f t="shared" si="52"/>
        <v>3.6868591727441534E-3</v>
      </c>
      <c r="AO167" s="32">
        <f t="shared" si="53"/>
        <v>37</v>
      </c>
      <c r="AP167" s="33"/>
      <c r="AQ167" s="33"/>
      <c r="AR167" s="33"/>
      <c r="AS167" s="33"/>
      <c r="AT167" s="33"/>
      <c r="AU167" s="33"/>
      <c r="AV167" s="33"/>
      <c r="AW167" s="34"/>
      <c r="AX167" s="34"/>
      <c r="AY167" s="34"/>
      <c r="AZ167" s="34"/>
      <c r="BA167" s="34"/>
      <c r="BB167" s="34"/>
      <c r="BC167" s="34"/>
    </row>
    <row r="168" spans="1:55" x14ac:dyDescent="0.2">
      <c r="A168" s="25" t="s">
        <v>324</v>
      </c>
      <c r="B168" s="26" t="s">
        <v>18</v>
      </c>
      <c r="C168" s="27" t="s">
        <v>25</v>
      </c>
      <c r="D168" s="28" t="s">
        <v>325</v>
      </c>
      <c r="E168" s="28" t="str">
        <f>VLOOKUP(D168,Sheet2!A$1:B$353,2,FALSE)</f>
        <v>Rural 80</v>
      </c>
      <c r="F168" s="29">
        <v>3485</v>
      </c>
      <c r="G168" s="29">
        <v>6950</v>
      </c>
      <c r="H168" s="29">
        <v>3732</v>
      </c>
      <c r="I168" s="29">
        <v>3411</v>
      </c>
      <c r="J168" s="29">
        <v>2304</v>
      </c>
      <c r="K168" s="29">
        <v>1350</v>
      </c>
      <c r="L168" s="29">
        <v>919</v>
      </c>
      <c r="M168" s="29">
        <v>91</v>
      </c>
      <c r="N168" s="30">
        <v>22242</v>
      </c>
      <c r="O168" s="31">
        <v>6</v>
      </c>
      <c r="P168" s="66">
        <f t="shared" si="36"/>
        <v>1.721664275466284E-3</v>
      </c>
      <c r="Q168" s="87">
        <f t="shared" si="37"/>
        <v>55</v>
      </c>
      <c r="R168" s="29">
        <v>20</v>
      </c>
      <c r="S168" s="66">
        <f t="shared" si="38"/>
        <v>2.8776978417266188E-3</v>
      </c>
      <c r="T168" s="87">
        <f t="shared" si="39"/>
        <v>53</v>
      </c>
      <c r="U168" s="29">
        <v>12</v>
      </c>
      <c r="V168" s="66">
        <f t="shared" si="40"/>
        <v>3.2154340836012861E-3</v>
      </c>
      <c r="W168" s="87">
        <f t="shared" si="41"/>
        <v>53</v>
      </c>
      <c r="X168" s="29">
        <v>9</v>
      </c>
      <c r="Y168" s="66">
        <f t="shared" si="42"/>
        <v>2.6385224274406332E-3</v>
      </c>
      <c r="Z168" s="87">
        <f t="shared" si="43"/>
        <v>53</v>
      </c>
      <c r="AA168" s="29">
        <v>4</v>
      </c>
      <c r="AB168" s="66">
        <f t="shared" si="44"/>
        <v>1.736111111111111E-3</v>
      </c>
      <c r="AC168" s="87">
        <f t="shared" si="45"/>
        <v>54</v>
      </c>
      <c r="AD168" s="29">
        <v>5</v>
      </c>
      <c r="AE168" s="66">
        <f t="shared" si="46"/>
        <v>3.7037037037037038E-3</v>
      </c>
      <c r="AF168" s="87">
        <f t="shared" si="47"/>
        <v>50</v>
      </c>
      <c r="AG168" s="29">
        <v>4</v>
      </c>
      <c r="AH168" s="66">
        <f t="shared" si="48"/>
        <v>4.3525571273122961E-3</v>
      </c>
      <c r="AI168" s="87">
        <f t="shared" si="49"/>
        <v>51</v>
      </c>
      <c r="AJ168" s="29">
        <v>4</v>
      </c>
      <c r="AK168" s="66">
        <f t="shared" si="50"/>
        <v>4.3956043956043959E-2</v>
      </c>
      <c r="AL168" s="87">
        <f t="shared" si="51"/>
        <v>31</v>
      </c>
      <c r="AM168" s="30">
        <v>64</v>
      </c>
      <c r="AN168" s="79">
        <f t="shared" si="52"/>
        <v>2.8774390792194945E-3</v>
      </c>
      <c r="AO168" s="32">
        <f t="shared" si="53"/>
        <v>54</v>
      </c>
      <c r="AP168" s="33"/>
      <c r="AQ168" s="33"/>
      <c r="AR168" s="33"/>
      <c r="AS168" s="33"/>
      <c r="AT168" s="33"/>
      <c r="AU168" s="33"/>
      <c r="AV168" s="33"/>
      <c r="AW168" s="34"/>
      <c r="AX168" s="34"/>
      <c r="AY168" s="34"/>
      <c r="AZ168" s="34"/>
      <c r="BA168" s="34"/>
      <c r="BB168" s="34"/>
      <c r="BC168" s="34"/>
    </row>
    <row r="169" spans="1:55" x14ac:dyDescent="0.2">
      <c r="A169" s="25" t="s">
        <v>326</v>
      </c>
      <c r="B169" s="26" t="s">
        <v>18</v>
      </c>
      <c r="C169" s="27" t="s">
        <v>55</v>
      </c>
      <c r="D169" s="28" t="s">
        <v>327</v>
      </c>
      <c r="E169" s="28" t="str">
        <f>VLOOKUP(D169,Sheet2!A$1:B$353,2,FALSE)</f>
        <v>Rural 80</v>
      </c>
      <c r="F169" s="29">
        <v>6841</v>
      </c>
      <c r="G169" s="29">
        <v>12916</v>
      </c>
      <c r="H169" s="29">
        <v>11943</v>
      </c>
      <c r="I169" s="29">
        <v>7212</v>
      </c>
      <c r="J169" s="29">
        <v>5440</v>
      </c>
      <c r="K169" s="29">
        <v>3012</v>
      </c>
      <c r="L169" s="29">
        <v>1708</v>
      </c>
      <c r="M169" s="29">
        <v>125</v>
      </c>
      <c r="N169" s="30">
        <v>49197</v>
      </c>
      <c r="O169" s="31">
        <v>82</v>
      </c>
      <c r="P169" s="66">
        <f t="shared" si="36"/>
        <v>1.198655167373191E-2</v>
      </c>
      <c r="Q169" s="87">
        <f t="shared" si="37"/>
        <v>37</v>
      </c>
      <c r="R169" s="29">
        <v>105</v>
      </c>
      <c r="S169" s="66">
        <f t="shared" si="38"/>
        <v>8.1294518426757514E-3</v>
      </c>
      <c r="T169" s="87">
        <f t="shared" si="39"/>
        <v>32</v>
      </c>
      <c r="U169" s="29">
        <v>102</v>
      </c>
      <c r="V169" s="66">
        <f t="shared" si="40"/>
        <v>8.5405676965586534E-3</v>
      </c>
      <c r="W169" s="87">
        <f t="shared" si="41"/>
        <v>32</v>
      </c>
      <c r="X169" s="29">
        <v>71</v>
      </c>
      <c r="Y169" s="66">
        <f t="shared" si="42"/>
        <v>9.8447032723239045E-3</v>
      </c>
      <c r="Z169" s="87">
        <f t="shared" si="43"/>
        <v>33</v>
      </c>
      <c r="AA169" s="29">
        <v>61</v>
      </c>
      <c r="AB169" s="66">
        <f t="shared" si="44"/>
        <v>1.1213235294117647E-2</v>
      </c>
      <c r="AC169" s="87">
        <f t="shared" si="45"/>
        <v>29</v>
      </c>
      <c r="AD169" s="29">
        <v>35</v>
      </c>
      <c r="AE169" s="66">
        <f t="shared" si="46"/>
        <v>1.1620185922974768E-2</v>
      </c>
      <c r="AF169" s="87">
        <f t="shared" si="47"/>
        <v>33</v>
      </c>
      <c r="AG169" s="29">
        <v>33</v>
      </c>
      <c r="AH169" s="66">
        <f t="shared" si="48"/>
        <v>1.9320843091334895E-2</v>
      </c>
      <c r="AI169" s="87">
        <f t="shared" si="49"/>
        <v>29</v>
      </c>
      <c r="AJ169" s="29">
        <v>10</v>
      </c>
      <c r="AK169" s="66">
        <f t="shared" si="50"/>
        <v>0.08</v>
      </c>
      <c r="AL169" s="87">
        <f t="shared" si="51"/>
        <v>21</v>
      </c>
      <c r="AM169" s="30">
        <v>499</v>
      </c>
      <c r="AN169" s="79">
        <f t="shared" si="52"/>
        <v>1.0142894891964958E-2</v>
      </c>
      <c r="AO169" s="32">
        <f t="shared" si="53"/>
        <v>30</v>
      </c>
      <c r="AP169" s="33"/>
      <c r="AQ169" s="33"/>
      <c r="AR169" s="33"/>
      <c r="AS169" s="33"/>
      <c r="AT169" s="33"/>
      <c r="AU169" s="33"/>
      <c r="AV169" s="33"/>
      <c r="AW169" s="34"/>
      <c r="AX169" s="34"/>
      <c r="AY169" s="34"/>
      <c r="AZ169" s="34"/>
      <c r="BA169" s="34"/>
      <c r="BB169" s="34"/>
      <c r="BC169" s="34"/>
    </row>
    <row r="170" spans="1:55" x14ac:dyDescent="0.2">
      <c r="A170" s="25" t="s">
        <v>328</v>
      </c>
      <c r="B170" s="26" t="s">
        <v>38</v>
      </c>
      <c r="C170" s="27" t="s">
        <v>39</v>
      </c>
      <c r="D170" s="28" t="s">
        <v>329</v>
      </c>
      <c r="E170" s="28" t="str">
        <f>VLOOKUP(D170,Sheet2!A$1:B$353,2,FALSE)</f>
        <v>Major Urban</v>
      </c>
      <c r="F170" s="29">
        <v>1019</v>
      </c>
      <c r="G170" s="29">
        <v>8111</v>
      </c>
      <c r="H170" s="29">
        <v>21727</v>
      </c>
      <c r="I170" s="29">
        <v>27412</v>
      </c>
      <c r="J170" s="29">
        <v>12903</v>
      </c>
      <c r="K170" s="29">
        <v>5112</v>
      </c>
      <c r="L170" s="29">
        <v>3924</v>
      </c>
      <c r="M170" s="29">
        <v>1591</v>
      </c>
      <c r="N170" s="30">
        <v>81799</v>
      </c>
      <c r="O170" s="31">
        <v>18</v>
      </c>
      <c r="P170" s="66">
        <f t="shared" si="36"/>
        <v>1.7664376840039256E-2</v>
      </c>
      <c r="Q170" s="87">
        <f t="shared" si="37"/>
        <v>18</v>
      </c>
      <c r="R170" s="29">
        <v>138</v>
      </c>
      <c r="S170" s="66">
        <f t="shared" si="38"/>
        <v>1.7013931697694488E-2</v>
      </c>
      <c r="T170" s="87">
        <f t="shared" si="39"/>
        <v>9</v>
      </c>
      <c r="U170" s="29">
        <v>306</v>
      </c>
      <c r="V170" s="66">
        <f t="shared" si="40"/>
        <v>1.4083858793206609E-2</v>
      </c>
      <c r="W170" s="87">
        <f t="shared" si="41"/>
        <v>12</v>
      </c>
      <c r="X170" s="29">
        <v>294</v>
      </c>
      <c r="Y170" s="66">
        <f t="shared" si="42"/>
        <v>1.0725229826353423E-2</v>
      </c>
      <c r="Z170" s="87">
        <f t="shared" si="43"/>
        <v>18</v>
      </c>
      <c r="AA170" s="29">
        <v>159</v>
      </c>
      <c r="AB170" s="66">
        <f t="shared" si="44"/>
        <v>1.2322715647523831E-2</v>
      </c>
      <c r="AC170" s="87">
        <f t="shared" si="45"/>
        <v>15</v>
      </c>
      <c r="AD170" s="29">
        <v>70</v>
      </c>
      <c r="AE170" s="66">
        <f t="shared" si="46"/>
        <v>1.3693270735524257E-2</v>
      </c>
      <c r="AF170" s="87">
        <f t="shared" si="47"/>
        <v>14</v>
      </c>
      <c r="AG170" s="29">
        <v>68</v>
      </c>
      <c r="AH170" s="66">
        <f t="shared" si="48"/>
        <v>1.7329255861365953E-2</v>
      </c>
      <c r="AI170" s="87">
        <f t="shared" si="49"/>
        <v>11</v>
      </c>
      <c r="AJ170" s="29">
        <v>12</v>
      </c>
      <c r="AK170" s="66">
        <f t="shared" si="50"/>
        <v>7.54242614707731E-3</v>
      </c>
      <c r="AL170" s="87">
        <f t="shared" si="51"/>
        <v>36</v>
      </c>
      <c r="AM170" s="30">
        <v>1065</v>
      </c>
      <c r="AN170" s="79">
        <f t="shared" si="52"/>
        <v>1.3019719067470263E-2</v>
      </c>
      <c r="AO170" s="32">
        <f t="shared" si="53"/>
        <v>12</v>
      </c>
      <c r="AP170" s="33"/>
      <c r="AQ170" s="33"/>
      <c r="AR170" s="33"/>
      <c r="AS170" s="33"/>
      <c r="AT170" s="33"/>
      <c r="AU170" s="33"/>
      <c r="AV170" s="33"/>
      <c r="AW170" s="34"/>
      <c r="AX170" s="34"/>
      <c r="AY170" s="34"/>
      <c r="AZ170" s="34"/>
      <c r="BA170" s="34"/>
      <c r="BB170" s="34"/>
      <c r="BC170" s="34"/>
    </row>
    <row r="171" spans="1:55" x14ac:dyDescent="0.2">
      <c r="A171" s="25" t="s">
        <v>330</v>
      </c>
      <c r="B171" s="26" t="s">
        <v>18</v>
      </c>
      <c r="C171" s="27" t="s">
        <v>55</v>
      </c>
      <c r="D171" s="28" t="s">
        <v>331</v>
      </c>
      <c r="E171" s="28" t="str">
        <f>VLOOKUP(D171,Sheet2!A$1:B$353,2,FALSE)</f>
        <v>Rural 80</v>
      </c>
      <c r="F171" s="29">
        <v>5854</v>
      </c>
      <c r="G171" s="29">
        <v>8530</v>
      </c>
      <c r="H171" s="29">
        <v>6282</v>
      </c>
      <c r="I171" s="29">
        <v>5933</v>
      </c>
      <c r="J171" s="29">
        <v>4293</v>
      </c>
      <c r="K171" s="29">
        <v>2257</v>
      </c>
      <c r="L171" s="29">
        <v>945</v>
      </c>
      <c r="M171" s="29">
        <v>58</v>
      </c>
      <c r="N171" s="30">
        <v>34152</v>
      </c>
      <c r="O171" s="31">
        <v>23</v>
      </c>
      <c r="P171" s="66">
        <f t="shared" si="36"/>
        <v>3.928937478647079E-3</v>
      </c>
      <c r="Q171" s="87">
        <f t="shared" si="37"/>
        <v>51</v>
      </c>
      <c r="R171" s="29">
        <v>68</v>
      </c>
      <c r="S171" s="66">
        <f t="shared" si="38"/>
        <v>7.9718640093786632E-3</v>
      </c>
      <c r="T171" s="87">
        <f t="shared" si="39"/>
        <v>33</v>
      </c>
      <c r="U171" s="29">
        <v>54</v>
      </c>
      <c r="V171" s="66">
        <f t="shared" si="40"/>
        <v>8.5959885386819486E-3</v>
      </c>
      <c r="W171" s="87">
        <f t="shared" si="41"/>
        <v>31</v>
      </c>
      <c r="X171" s="29">
        <v>24</v>
      </c>
      <c r="Y171" s="66">
        <f t="shared" si="42"/>
        <v>4.0451710770267992E-3</v>
      </c>
      <c r="Z171" s="87">
        <f t="shared" si="43"/>
        <v>47</v>
      </c>
      <c r="AA171" s="29">
        <v>42</v>
      </c>
      <c r="AB171" s="66">
        <f t="shared" si="44"/>
        <v>9.7833682739343116E-3</v>
      </c>
      <c r="AC171" s="87">
        <f t="shared" si="45"/>
        <v>34</v>
      </c>
      <c r="AD171" s="29">
        <v>34</v>
      </c>
      <c r="AE171" s="66">
        <f t="shared" si="46"/>
        <v>1.5064244572441293E-2</v>
      </c>
      <c r="AF171" s="87">
        <f t="shared" si="47"/>
        <v>28</v>
      </c>
      <c r="AG171" s="29">
        <v>16</v>
      </c>
      <c r="AH171" s="66">
        <f t="shared" si="48"/>
        <v>1.6931216931216932E-2</v>
      </c>
      <c r="AI171" s="87">
        <f t="shared" si="49"/>
        <v>34</v>
      </c>
      <c r="AJ171" s="29">
        <v>5</v>
      </c>
      <c r="AK171" s="66">
        <f t="shared" si="50"/>
        <v>8.6206896551724144E-2</v>
      </c>
      <c r="AL171" s="87">
        <f t="shared" si="51"/>
        <v>19</v>
      </c>
      <c r="AM171" s="30">
        <v>266</v>
      </c>
      <c r="AN171" s="79">
        <f t="shared" si="52"/>
        <v>7.7887092996017804E-3</v>
      </c>
      <c r="AO171" s="32">
        <f t="shared" si="53"/>
        <v>38</v>
      </c>
      <c r="AP171" s="33"/>
      <c r="AQ171" s="33"/>
      <c r="AR171" s="33"/>
      <c r="AS171" s="33"/>
      <c r="AT171" s="33"/>
      <c r="AU171" s="33"/>
      <c r="AV171" s="33"/>
      <c r="AW171" s="34"/>
      <c r="AX171" s="34"/>
      <c r="AY171" s="34"/>
      <c r="AZ171" s="34"/>
      <c r="BA171" s="34"/>
      <c r="BB171" s="34"/>
      <c r="BC171" s="34"/>
    </row>
    <row r="172" spans="1:55" x14ac:dyDescent="0.2">
      <c r="A172" s="25" t="s">
        <v>332</v>
      </c>
      <c r="B172" s="26" t="s">
        <v>18</v>
      </c>
      <c r="C172" s="27" t="s">
        <v>10</v>
      </c>
      <c r="D172" s="28" t="s">
        <v>333</v>
      </c>
      <c r="E172" s="28" t="str">
        <f>VLOOKUP(D172,Sheet2!A$1:B$353,2,FALSE)</f>
        <v>Rural 80</v>
      </c>
      <c r="F172" s="29">
        <v>5224</v>
      </c>
      <c r="G172" s="29">
        <v>11477</v>
      </c>
      <c r="H172" s="29">
        <v>9200</v>
      </c>
      <c r="I172" s="29">
        <v>6778</v>
      </c>
      <c r="J172" s="29">
        <v>5035</v>
      </c>
      <c r="K172" s="29">
        <v>2701</v>
      </c>
      <c r="L172" s="29">
        <v>1554</v>
      </c>
      <c r="M172" s="29">
        <v>106</v>
      </c>
      <c r="N172" s="30">
        <v>42075</v>
      </c>
      <c r="O172" s="31">
        <v>49</v>
      </c>
      <c r="P172" s="66">
        <f t="shared" si="36"/>
        <v>9.3797856049004594E-3</v>
      </c>
      <c r="Q172" s="87">
        <f t="shared" si="37"/>
        <v>38</v>
      </c>
      <c r="R172" s="29">
        <v>84</v>
      </c>
      <c r="S172" s="66">
        <f t="shared" si="38"/>
        <v>7.3189857976823213E-3</v>
      </c>
      <c r="T172" s="87">
        <f t="shared" si="39"/>
        <v>36</v>
      </c>
      <c r="U172" s="29">
        <v>80</v>
      </c>
      <c r="V172" s="66">
        <f t="shared" si="40"/>
        <v>8.6956521739130436E-3</v>
      </c>
      <c r="W172" s="87">
        <f t="shared" si="41"/>
        <v>30</v>
      </c>
      <c r="X172" s="29">
        <v>62</v>
      </c>
      <c r="Y172" s="66">
        <f t="shared" si="42"/>
        <v>9.1472410740631449E-3</v>
      </c>
      <c r="Z172" s="87">
        <f t="shared" si="43"/>
        <v>35</v>
      </c>
      <c r="AA172" s="29">
        <v>60</v>
      </c>
      <c r="AB172" s="66">
        <f t="shared" si="44"/>
        <v>1.1916583912611719E-2</v>
      </c>
      <c r="AC172" s="87">
        <f t="shared" si="45"/>
        <v>27</v>
      </c>
      <c r="AD172" s="29">
        <v>36</v>
      </c>
      <c r="AE172" s="66">
        <f t="shared" si="46"/>
        <v>1.3328396890040726E-2</v>
      </c>
      <c r="AF172" s="87">
        <f t="shared" si="47"/>
        <v>30</v>
      </c>
      <c r="AG172" s="29">
        <v>37</v>
      </c>
      <c r="AH172" s="66">
        <f t="shared" si="48"/>
        <v>2.3809523809523808E-2</v>
      </c>
      <c r="AI172" s="87">
        <f t="shared" si="49"/>
        <v>26</v>
      </c>
      <c r="AJ172" s="29">
        <v>11</v>
      </c>
      <c r="AK172" s="66">
        <f t="shared" si="50"/>
        <v>0.10377358490566038</v>
      </c>
      <c r="AL172" s="87">
        <f t="shared" si="51"/>
        <v>17</v>
      </c>
      <c r="AM172" s="30">
        <v>419</v>
      </c>
      <c r="AN172" s="79">
        <f t="shared" si="52"/>
        <v>9.9584076054664294E-3</v>
      </c>
      <c r="AO172" s="32">
        <f t="shared" si="53"/>
        <v>32</v>
      </c>
      <c r="AP172" s="33"/>
      <c r="AQ172" s="33"/>
      <c r="AR172" s="33"/>
      <c r="AS172" s="33"/>
      <c r="AT172" s="33"/>
      <c r="AU172" s="33"/>
      <c r="AV172" s="33"/>
      <c r="AW172" s="34"/>
      <c r="AX172" s="34"/>
      <c r="AY172" s="34"/>
      <c r="AZ172" s="34"/>
      <c r="BA172" s="34"/>
      <c r="BB172" s="34"/>
      <c r="BC172" s="34"/>
    </row>
    <row r="173" spans="1:55" x14ac:dyDescent="0.2">
      <c r="A173" s="25" t="s">
        <v>334</v>
      </c>
      <c r="B173" s="26" t="s">
        <v>18</v>
      </c>
      <c r="C173" s="27" t="s">
        <v>19</v>
      </c>
      <c r="D173" s="28" t="s">
        <v>335</v>
      </c>
      <c r="E173" s="28" t="str">
        <f>VLOOKUP(D173,Sheet2!A$1:B$353,2,FALSE)</f>
        <v>Rural 80</v>
      </c>
      <c r="F173" s="29">
        <v>1952</v>
      </c>
      <c r="G173" s="29">
        <v>5977</v>
      </c>
      <c r="H173" s="29">
        <v>12628</v>
      </c>
      <c r="I173" s="29">
        <v>15990</v>
      </c>
      <c r="J173" s="29">
        <v>10369</v>
      </c>
      <c r="K173" s="29">
        <v>7647</v>
      </c>
      <c r="L173" s="29">
        <v>4058</v>
      </c>
      <c r="M173" s="29">
        <v>350</v>
      </c>
      <c r="N173" s="30">
        <v>58971</v>
      </c>
      <c r="O173" s="31">
        <v>42</v>
      </c>
      <c r="P173" s="66">
        <f t="shared" si="36"/>
        <v>2.151639344262295E-2</v>
      </c>
      <c r="Q173" s="87">
        <f t="shared" si="37"/>
        <v>25</v>
      </c>
      <c r="R173" s="29">
        <v>44</v>
      </c>
      <c r="S173" s="66">
        <f t="shared" si="38"/>
        <v>7.3615526183704203E-3</v>
      </c>
      <c r="T173" s="87">
        <f t="shared" si="39"/>
        <v>35</v>
      </c>
      <c r="U173" s="29">
        <v>65</v>
      </c>
      <c r="V173" s="66">
        <f t="shared" si="40"/>
        <v>5.1472917326575865E-3</v>
      </c>
      <c r="W173" s="87">
        <f t="shared" si="41"/>
        <v>41</v>
      </c>
      <c r="X173" s="29">
        <v>56</v>
      </c>
      <c r="Y173" s="66">
        <f t="shared" si="42"/>
        <v>3.5021888680425266E-3</v>
      </c>
      <c r="Z173" s="87">
        <f t="shared" si="43"/>
        <v>49</v>
      </c>
      <c r="AA173" s="29">
        <v>54</v>
      </c>
      <c r="AB173" s="66">
        <f t="shared" si="44"/>
        <v>5.2078310348153151E-3</v>
      </c>
      <c r="AC173" s="87">
        <f t="shared" si="45"/>
        <v>46</v>
      </c>
      <c r="AD173" s="29">
        <v>28</v>
      </c>
      <c r="AE173" s="66">
        <f t="shared" si="46"/>
        <v>3.6615666274355954E-3</v>
      </c>
      <c r="AF173" s="87">
        <f t="shared" si="47"/>
        <v>51</v>
      </c>
      <c r="AG173" s="29">
        <v>29</v>
      </c>
      <c r="AH173" s="66">
        <f t="shared" si="48"/>
        <v>7.1463775258748148E-3</v>
      </c>
      <c r="AI173" s="87">
        <f t="shared" si="49"/>
        <v>45</v>
      </c>
      <c r="AJ173" s="29">
        <v>10</v>
      </c>
      <c r="AK173" s="66">
        <f t="shared" si="50"/>
        <v>2.8571428571428571E-2</v>
      </c>
      <c r="AL173" s="87">
        <f t="shared" si="51"/>
        <v>42</v>
      </c>
      <c r="AM173" s="30">
        <v>328</v>
      </c>
      <c r="AN173" s="79">
        <f t="shared" si="52"/>
        <v>5.5620559257940341E-3</v>
      </c>
      <c r="AO173" s="32">
        <f t="shared" si="53"/>
        <v>45</v>
      </c>
      <c r="AP173" s="33"/>
      <c r="AQ173" s="33"/>
      <c r="AR173" s="33"/>
      <c r="AS173" s="33"/>
      <c r="AT173" s="33"/>
      <c r="AU173" s="33"/>
      <c r="AV173" s="33"/>
      <c r="AW173" s="34"/>
      <c r="AX173" s="34"/>
      <c r="AY173" s="34"/>
      <c r="AZ173" s="34"/>
      <c r="BA173" s="34"/>
      <c r="BB173" s="34"/>
      <c r="BC173" s="34"/>
    </row>
    <row r="174" spans="1:55" x14ac:dyDescent="0.2">
      <c r="A174" s="25" t="s">
        <v>336</v>
      </c>
      <c r="B174" s="26" t="s">
        <v>54</v>
      </c>
      <c r="C174" s="27" t="s">
        <v>160</v>
      </c>
      <c r="D174" s="28" t="s">
        <v>659</v>
      </c>
      <c r="E174" s="28" t="str">
        <f>VLOOKUP(D174,Sheet2!A$1:B$353,2,FALSE)</f>
        <v>Large Urban</v>
      </c>
      <c r="F174" s="29">
        <v>32978</v>
      </c>
      <c r="G174" s="29">
        <v>9896</v>
      </c>
      <c r="H174" s="29">
        <v>10418</v>
      </c>
      <c r="I174" s="29">
        <v>4706</v>
      </c>
      <c r="J174" s="29">
        <v>1849</v>
      </c>
      <c r="K174" s="29">
        <v>636</v>
      </c>
      <c r="L174" s="29">
        <v>438</v>
      </c>
      <c r="M174" s="29">
        <v>53</v>
      </c>
      <c r="N174" s="30">
        <v>60974</v>
      </c>
      <c r="O174" s="31">
        <v>9</v>
      </c>
      <c r="P174" s="66">
        <f t="shared" si="36"/>
        <v>2.7290921220207411E-4</v>
      </c>
      <c r="Q174" s="87">
        <f t="shared" si="37"/>
        <v>39</v>
      </c>
      <c r="R174" s="29">
        <v>4</v>
      </c>
      <c r="S174" s="66">
        <f t="shared" si="38"/>
        <v>4.0420371867421178E-4</v>
      </c>
      <c r="T174" s="87">
        <f t="shared" si="39"/>
        <v>39</v>
      </c>
      <c r="U174" s="29">
        <v>8</v>
      </c>
      <c r="V174" s="66">
        <f t="shared" si="40"/>
        <v>7.6790170858130158E-4</v>
      </c>
      <c r="W174" s="87">
        <f t="shared" si="41"/>
        <v>38</v>
      </c>
      <c r="X174" s="29">
        <v>0</v>
      </c>
      <c r="Y174" s="66">
        <f t="shared" si="42"/>
        <v>0</v>
      </c>
      <c r="Z174" s="87">
        <f t="shared" si="43"/>
        <v>39</v>
      </c>
      <c r="AA174" s="29">
        <v>1</v>
      </c>
      <c r="AB174" s="66">
        <f t="shared" si="44"/>
        <v>5.4083288263926451E-4</v>
      </c>
      <c r="AC174" s="87">
        <f t="shared" si="45"/>
        <v>39</v>
      </c>
      <c r="AD174" s="29">
        <v>0</v>
      </c>
      <c r="AE174" s="66">
        <f t="shared" si="46"/>
        <v>0</v>
      </c>
      <c r="AF174" s="87">
        <f t="shared" si="47"/>
        <v>38</v>
      </c>
      <c r="AG174" s="29">
        <v>1</v>
      </c>
      <c r="AH174" s="66">
        <f t="shared" si="48"/>
        <v>2.2831050228310501E-3</v>
      </c>
      <c r="AI174" s="87">
        <f t="shared" si="49"/>
        <v>31</v>
      </c>
      <c r="AJ174" s="29">
        <v>0</v>
      </c>
      <c r="AK174" s="66">
        <f t="shared" si="50"/>
        <v>0</v>
      </c>
      <c r="AL174" s="87">
        <f t="shared" si="51"/>
        <v>27</v>
      </c>
      <c r="AM174" s="30">
        <v>23</v>
      </c>
      <c r="AN174" s="79">
        <f t="shared" si="52"/>
        <v>3.7720995834290025E-4</v>
      </c>
      <c r="AO174" s="32">
        <f t="shared" si="53"/>
        <v>39</v>
      </c>
      <c r="AP174" s="33"/>
      <c r="AQ174" s="33"/>
      <c r="AR174" s="33"/>
      <c r="AS174" s="33"/>
      <c r="AT174" s="33"/>
      <c r="AU174" s="33"/>
      <c r="AV174" s="33"/>
      <c r="AW174" s="34"/>
      <c r="AX174" s="34"/>
      <c r="AY174" s="34"/>
      <c r="AZ174" s="34"/>
      <c r="BA174" s="34"/>
      <c r="BB174" s="34"/>
      <c r="BC174" s="34"/>
    </row>
    <row r="175" spans="1:55" x14ac:dyDescent="0.2">
      <c r="A175" s="25" t="s">
        <v>337</v>
      </c>
      <c r="B175" s="26" t="s">
        <v>54</v>
      </c>
      <c r="C175" s="27" t="s">
        <v>19</v>
      </c>
      <c r="D175" s="28" t="s">
        <v>660</v>
      </c>
      <c r="E175" s="28" t="str">
        <f>VLOOKUP(D175,Sheet2!A$1:B$353,2,FALSE)</f>
        <v>Other Urban</v>
      </c>
      <c r="F175" s="29">
        <v>16052</v>
      </c>
      <c r="G175" s="29">
        <v>29511</v>
      </c>
      <c r="H175" s="29">
        <v>27482</v>
      </c>
      <c r="I175" s="29">
        <v>12640</v>
      </c>
      <c r="J175" s="29">
        <v>10312</v>
      </c>
      <c r="K175" s="29">
        <v>5210</v>
      </c>
      <c r="L175" s="29">
        <v>2702</v>
      </c>
      <c r="M175" s="29">
        <v>134</v>
      </c>
      <c r="N175" s="30">
        <v>104043</v>
      </c>
      <c r="O175" s="31">
        <v>149</v>
      </c>
      <c r="P175" s="66">
        <f t="shared" si="36"/>
        <v>9.2823324196361825E-3</v>
      </c>
      <c r="Q175" s="87">
        <f t="shared" si="37"/>
        <v>21</v>
      </c>
      <c r="R175" s="29">
        <v>277</v>
      </c>
      <c r="S175" s="66">
        <f t="shared" si="38"/>
        <v>9.3863305208227443E-3</v>
      </c>
      <c r="T175" s="87">
        <f t="shared" si="39"/>
        <v>17</v>
      </c>
      <c r="U175" s="29">
        <v>223</v>
      </c>
      <c r="V175" s="66">
        <f t="shared" si="40"/>
        <v>8.114402154137253E-3</v>
      </c>
      <c r="W175" s="87">
        <f t="shared" si="41"/>
        <v>17</v>
      </c>
      <c r="X175" s="29">
        <v>76</v>
      </c>
      <c r="Y175" s="66">
        <f t="shared" si="42"/>
        <v>6.0126582278481012E-3</v>
      </c>
      <c r="Z175" s="87">
        <f t="shared" si="43"/>
        <v>24</v>
      </c>
      <c r="AA175" s="29">
        <v>75</v>
      </c>
      <c r="AB175" s="66">
        <f t="shared" si="44"/>
        <v>7.2730799069045775E-3</v>
      </c>
      <c r="AC175" s="87">
        <f t="shared" si="45"/>
        <v>16</v>
      </c>
      <c r="AD175" s="29">
        <v>42</v>
      </c>
      <c r="AE175" s="66">
        <f t="shared" si="46"/>
        <v>8.061420345489444E-3</v>
      </c>
      <c r="AF175" s="87">
        <f t="shared" si="47"/>
        <v>17</v>
      </c>
      <c r="AG175" s="29">
        <v>24</v>
      </c>
      <c r="AH175" s="66">
        <f t="shared" si="48"/>
        <v>8.8823094004441151E-3</v>
      </c>
      <c r="AI175" s="87">
        <f t="shared" si="49"/>
        <v>21</v>
      </c>
      <c r="AJ175" s="29">
        <v>2</v>
      </c>
      <c r="AK175" s="66">
        <f t="shared" si="50"/>
        <v>1.4925373134328358E-2</v>
      </c>
      <c r="AL175" s="87">
        <f t="shared" si="51"/>
        <v>22</v>
      </c>
      <c r="AM175" s="30">
        <v>868</v>
      </c>
      <c r="AN175" s="79">
        <f t="shared" si="52"/>
        <v>8.3427044587334083E-3</v>
      </c>
      <c r="AO175" s="32">
        <f t="shared" si="53"/>
        <v>17</v>
      </c>
      <c r="AP175" s="33"/>
      <c r="AQ175" s="33"/>
      <c r="AR175" s="33"/>
      <c r="AS175" s="33"/>
      <c r="AT175" s="33"/>
      <c r="AU175" s="33"/>
      <c r="AV175" s="33"/>
      <c r="AW175" s="34"/>
      <c r="AX175" s="34"/>
      <c r="AY175" s="34"/>
      <c r="AZ175" s="34"/>
      <c r="BA175" s="34"/>
      <c r="BB175" s="34"/>
      <c r="BC175" s="34"/>
    </row>
    <row r="176" spans="1:55" x14ac:dyDescent="0.2">
      <c r="A176" s="25" t="s">
        <v>338</v>
      </c>
      <c r="B176" s="26" t="s">
        <v>18</v>
      </c>
      <c r="C176" s="27" t="s">
        <v>19</v>
      </c>
      <c r="D176" s="28" t="s">
        <v>339</v>
      </c>
      <c r="E176" s="28" t="str">
        <f>VLOOKUP(D176,Sheet2!A$1:B$353,2,FALSE)</f>
        <v>Significant Rural</v>
      </c>
      <c r="F176" s="29">
        <v>1572</v>
      </c>
      <c r="G176" s="29">
        <v>2411</v>
      </c>
      <c r="H176" s="29">
        <v>3815</v>
      </c>
      <c r="I176" s="29">
        <v>7875</v>
      </c>
      <c r="J176" s="29">
        <v>6933</v>
      </c>
      <c r="K176" s="29">
        <v>6060</v>
      </c>
      <c r="L176" s="29">
        <v>7401</v>
      </c>
      <c r="M176" s="29">
        <v>965</v>
      </c>
      <c r="N176" s="30">
        <v>37032</v>
      </c>
      <c r="O176" s="31">
        <v>14</v>
      </c>
      <c r="P176" s="66">
        <f t="shared" si="36"/>
        <v>8.9058524173027988E-3</v>
      </c>
      <c r="Q176" s="87">
        <f t="shared" si="37"/>
        <v>25</v>
      </c>
      <c r="R176" s="29">
        <v>31</v>
      </c>
      <c r="S176" s="66">
        <f t="shared" si="38"/>
        <v>1.2857735379510576E-2</v>
      </c>
      <c r="T176" s="87">
        <f t="shared" si="39"/>
        <v>6</v>
      </c>
      <c r="U176" s="29">
        <v>63</v>
      </c>
      <c r="V176" s="66">
        <f t="shared" si="40"/>
        <v>1.6513761467889909E-2</v>
      </c>
      <c r="W176" s="87">
        <f t="shared" si="41"/>
        <v>5</v>
      </c>
      <c r="X176" s="29">
        <v>87</v>
      </c>
      <c r="Y176" s="66">
        <f t="shared" si="42"/>
        <v>1.1047619047619047E-2</v>
      </c>
      <c r="Z176" s="87">
        <f t="shared" si="43"/>
        <v>9</v>
      </c>
      <c r="AA176" s="29">
        <v>57</v>
      </c>
      <c r="AB176" s="66">
        <f t="shared" si="44"/>
        <v>8.2215491129381223E-3</v>
      </c>
      <c r="AC176" s="87">
        <f t="shared" si="45"/>
        <v>13</v>
      </c>
      <c r="AD176" s="29">
        <v>43</v>
      </c>
      <c r="AE176" s="66">
        <f t="shared" si="46"/>
        <v>7.0957095709570954E-3</v>
      </c>
      <c r="AF176" s="87">
        <f t="shared" si="47"/>
        <v>20</v>
      </c>
      <c r="AG176" s="29">
        <v>52</v>
      </c>
      <c r="AH176" s="66">
        <f t="shared" si="48"/>
        <v>7.0260775570868805E-3</v>
      </c>
      <c r="AI176" s="87">
        <f t="shared" si="49"/>
        <v>30</v>
      </c>
      <c r="AJ176" s="29">
        <v>15</v>
      </c>
      <c r="AK176" s="66">
        <f t="shared" si="50"/>
        <v>1.5544041450777202E-2</v>
      </c>
      <c r="AL176" s="87">
        <f t="shared" si="51"/>
        <v>25</v>
      </c>
      <c r="AM176" s="30">
        <v>362</v>
      </c>
      <c r="AN176" s="79">
        <f t="shared" si="52"/>
        <v>9.7753294448044929E-3</v>
      </c>
      <c r="AO176" s="32">
        <f t="shared" si="53"/>
        <v>12</v>
      </c>
      <c r="AP176" s="33"/>
      <c r="AQ176" s="33"/>
      <c r="AR176" s="33"/>
      <c r="AS176" s="33"/>
      <c r="AT176" s="33"/>
      <c r="AU176" s="33"/>
      <c r="AV176" s="33"/>
      <c r="AW176" s="34"/>
      <c r="AX176" s="34"/>
      <c r="AY176" s="34"/>
      <c r="AZ176" s="34"/>
      <c r="BA176" s="34"/>
      <c r="BB176" s="34"/>
      <c r="BC176" s="34"/>
    </row>
    <row r="177" spans="1:55" x14ac:dyDescent="0.2">
      <c r="A177" s="25" t="s">
        <v>340</v>
      </c>
      <c r="B177" s="26" t="s">
        <v>18</v>
      </c>
      <c r="C177" s="27" t="s">
        <v>19</v>
      </c>
      <c r="D177" s="28" t="s">
        <v>341</v>
      </c>
      <c r="E177" s="28" t="str">
        <f>VLOOKUP(D177,Sheet2!A$1:B$353,2,FALSE)</f>
        <v>Significant Rural</v>
      </c>
      <c r="F177" s="29">
        <v>6640</v>
      </c>
      <c r="G177" s="29">
        <v>11817</v>
      </c>
      <c r="H177" s="29">
        <v>17713</v>
      </c>
      <c r="I177" s="29">
        <v>19148</v>
      </c>
      <c r="J177" s="29">
        <v>13180</v>
      </c>
      <c r="K177" s="29">
        <v>6651</v>
      </c>
      <c r="L177" s="29">
        <v>4375</v>
      </c>
      <c r="M177" s="29">
        <v>569</v>
      </c>
      <c r="N177" s="30">
        <v>80093</v>
      </c>
      <c r="O177" s="31">
        <v>228</v>
      </c>
      <c r="P177" s="66">
        <f t="shared" si="36"/>
        <v>3.433734939759036E-2</v>
      </c>
      <c r="Q177" s="87">
        <f t="shared" si="37"/>
        <v>5</v>
      </c>
      <c r="R177" s="29">
        <v>107</v>
      </c>
      <c r="S177" s="66">
        <f t="shared" si="38"/>
        <v>9.0547516290090547E-3</v>
      </c>
      <c r="T177" s="87">
        <f t="shared" si="39"/>
        <v>14</v>
      </c>
      <c r="U177" s="29">
        <v>208</v>
      </c>
      <c r="V177" s="66">
        <f t="shared" si="40"/>
        <v>1.174278778298425E-2</v>
      </c>
      <c r="W177" s="87">
        <f t="shared" si="41"/>
        <v>8</v>
      </c>
      <c r="X177" s="29">
        <v>406</v>
      </c>
      <c r="Y177" s="66">
        <f t="shared" si="42"/>
        <v>2.1203258825987049E-2</v>
      </c>
      <c r="Z177" s="87">
        <f t="shared" si="43"/>
        <v>4</v>
      </c>
      <c r="AA177" s="29">
        <v>338</v>
      </c>
      <c r="AB177" s="66">
        <f t="shared" si="44"/>
        <v>2.5644916540212444E-2</v>
      </c>
      <c r="AC177" s="87">
        <f t="shared" si="45"/>
        <v>3</v>
      </c>
      <c r="AD177" s="29">
        <v>201</v>
      </c>
      <c r="AE177" s="66">
        <f t="shared" si="46"/>
        <v>3.0221019395579612E-2</v>
      </c>
      <c r="AF177" s="87">
        <f t="shared" si="47"/>
        <v>3</v>
      </c>
      <c r="AG177" s="29">
        <v>231</v>
      </c>
      <c r="AH177" s="66">
        <f t="shared" si="48"/>
        <v>5.28E-2</v>
      </c>
      <c r="AI177" s="87">
        <f t="shared" si="49"/>
        <v>3</v>
      </c>
      <c r="AJ177" s="29">
        <v>32</v>
      </c>
      <c r="AK177" s="66">
        <f t="shared" si="50"/>
        <v>5.6239015817223195E-2</v>
      </c>
      <c r="AL177" s="87">
        <f t="shared" si="51"/>
        <v>6</v>
      </c>
      <c r="AM177" s="30">
        <v>1751</v>
      </c>
      <c r="AN177" s="79">
        <f t="shared" si="52"/>
        <v>2.1862085325808748E-2</v>
      </c>
      <c r="AO177" s="32">
        <f t="shared" si="53"/>
        <v>4</v>
      </c>
      <c r="AP177" s="33"/>
      <c r="AQ177" s="33"/>
      <c r="AR177" s="33"/>
      <c r="AS177" s="33"/>
      <c r="AT177" s="33"/>
      <c r="AU177" s="33"/>
      <c r="AV177" s="33"/>
      <c r="AW177" s="34"/>
      <c r="AX177" s="34"/>
      <c r="AY177" s="34"/>
      <c r="AZ177" s="34"/>
      <c r="BA177" s="34"/>
      <c r="BB177" s="34"/>
      <c r="BC177" s="34"/>
    </row>
    <row r="178" spans="1:55" x14ac:dyDescent="0.2">
      <c r="A178" s="25" t="s">
        <v>342</v>
      </c>
      <c r="B178" s="26" t="s">
        <v>18</v>
      </c>
      <c r="C178" s="27" t="s">
        <v>25</v>
      </c>
      <c r="D178" s="28" t="s">
        <v>661</v>
      </c>
      <c r="E178" s="28" t="str">
        <f>VLOOKUP(D178,Sheet2!A$1:B$353,2,FALSE)</f>
        <v>Rural 50</v>
      </c>
      <c r="F178" s="29">
        <v>22193</v>
      </c>
      <c r="G178" s="29">
        <v>7663</v>
      </c>
      <c r="H178" s="29">
        <v>8307</v>
      </c>
      <c r="I178" s="29">
        <v>5538</v>
      </c>
      <c r="J178" s="29">
        <v>3917</v>
      </c>
      <c r="K178" s="29">
        <v>2480</v>
      </c>
      <c r="L178" s="29">
        <v>1370</v>
      </c>
      <c r="M178" s="29">
        <v>123</v>
      </c>
      <c r="N178" s="30">
        <v>51591</v>
      </c>
      <c r="O178" s="31">
        <v>65</v>
      </c>
      <c r="P178" s="66">
        <f t="shared" si="36"/>
        <v>2.9288514396431306E-3</v>
      </c>
      <c r="Q178" s="87">
        <f t="shared" si="37"/>
        <v>45</v>
      </c>
      <c r="R178" s="29">
        <v>28</v>
      </c>
      <c r="S178" s="66">
        <f t="shared" si="38"/>
        <v>3.6539214406890253E-3</v>
      </c>
      <c r="T178" s="87">
        <f t="shared" si="39"/>
        <v>37</v>
      </c>
      <c r="U178" s="29">
        <v>25</v>
      </c>
      <c r="V178" s="66">
        <f t="shared" si="40"/>
        <v>3.009510051763573E-3</v>
      </c>
      <c r="W178" s="87">
        <f t="shared" si="41"/>
        <v>41</v>
      </c>
      <c r="X178" s="29">
        <v>26</v>
      </c>
      <c r="Y178" s="66">
        <f t="shared" si="42"/>
        <v>4.6948356807511738E-3</v>
      </c>
      <c r="Z178" s="87">
        <f t="shared" si="43"/>
        <v>31</v>
      </c>
      <c r="AA178" s="29">
        <v>14</v>
      </c>
      <c r="AB178" s="66">
        <f t="shared" si="44"/>
        <v>3.5741639009446006E-3</v>
      </c>
      <c r="AC178" s="87">
        <f t="shared" si="45"/>
        <v>40</v>
      </c>
      <c r="AD178" s="29">
        <v>9</v>
      </c>
      <c r="AE178" s="66">
        <f t="shared" si="46"/>
        <v>3.6290322580645163E-3</v>
      </c>
      <c r="AF178" s="87">
        <f t="shared" si="47"/>
        <v>43</v>
      </c>
      <c r="AG178" s="29">
        <v>1</v>
      </c>
      <c r="AH178" s="66">
        <f t="shared" si="48"/>
        <v>7.2992700729927003E-4</v>
      </c>
      <c r="AI178" s="87">
        <f t="shared" si="49"/>
        <v>48</v>
      </c>
      <c r="AJ178" s="29">
        <v>0</v>
      </c>
      <c r="AK178" s="66">
        <f t="shared" si="50"/>
        <v>0</v>
      </c>
      <c r="AL178" s="87">
        <f t="shared" si="51"/>
        <v>44</v>
      </c>
      <c r="AM178" s="30">
        <v>168</v>
      </c>
      <c r="AN178" s="79">
        <f t="shared" si="52"/>
        <v>3.2563819270803049E-3</v>
      </c>
      <c r="AO178" s="32">
        <f t="shared" si="53"/>
        <v>43</v>
      </c>
      <c r="AP178" s="33"/>
      <c r="AQ178" s="33"/>
      <c r="AR178" s="33"/>
      <c r="AS178" s="33"/>
      <c r="AT178" s="33"/>
      <c r="AU178" s="33"/>
      <c r="AV178" s="33"/>
      <c r="AW178" s="34"/>
      <c r="AX178" s="34"/>
      <c r="AY178" s="34"/>
      <c r="AZ178" s="34"/>
      <c r="BA178" s="34"/>
      <c r="BB178" s="34"/>
      <c r="BC178" s="34"/>
    </row>
    <row r="179" spans="1:55" x14ac:dyDescent="0.2">
      <c r="A179" s="25" t="s">
        <v>343</v>
      </c>
      <c r="B179" s="26" t="s">
        <v>43</v>
      </c>
      <c r="C179" s="27" t="s">
        <v>160</v>
      </c>
      <c r="D179" s="28" t="s">
        <v>344</v>
      </c>
      <c r="E179" s="28" t="str">
        <f>VLOOKUP(D179,Sheet2!A$1:B$353,2,FALSE)</f>
        <v>Major Urban</v>
      </c>
      <c r="F179" s="29">
        <v>71252</v>
      </c>
      <c r="G179" s="29">
        <v>18683</v>
      </c>
      <c r="H179" s="29">
        <v>17737</v>
      </c>
      <c r="I179" s="29">
        <v>8348</v>
      </c>
      <c r="J179" s="29">
        <v>4116</v>
      </c>
      <c r="K179" s="29">
        <v>2055</v>
      </c>
      <c r="L179" s="29">
        <v>1546</v>
      </c>
      <c r="M179" s="29">
        <v>126</v>
      </c>
      <c r="N179" s="30">
        <v>123863</v>
      </c>
      <c r="O179" s="31">
        <v>1177</v>
      </c>
      <c r="P179" s="66">
        <f t="shared" si="36"/>
        <v>1.6518834559029923E-2</v>
      </c>
      <c r="Q179" s="87">
        <f t="shared" si="37"/>
        <v>19</v>
      </c>
      <c r="R179" s="29">
        <v>553</v>
      </c>
      <c r="S179" s="66">
        <f t="shared" si="38"/>
        <v>2.9599100786811539E-2</v>
      </c>
      <c r="T179" s="87">
        <f t="shared" si="39"/>
        <v>3</v>
      </c>
      <c r="U179" s="29">
        <v>409</v>
      </c>
      <c r="V179" s="66">
        <f t="shared" si="40"/>
        <v>2.3059141906748605E-2</v>
      </c>
      <c r="W179" s="87">
        <f t="shared" si="41"/>
        <v>7</v>
      </c>
      <c r="X179" s="29">
        <v>243</v>
      </c>
      <c r="Y179" s="66">
        <f t="shared" si="42"/>
        <v>2.9108768567321513E-2</v>
      </c>
      <c r="Z179" s="87">
        <f t="shared" si="43"/>
        <v>6</v>
      </c>
      <c r="AA179" s="29">
        <v>86</v>
      </c>
      <c r="AB179" s="66">
        <f t="shared" si="44"/>
        <v>2.0894071914480079E-2</v>
      </c>
      <c r="AC179" s="87">
        <f t="shared" si="45"/>
        <v>10</v>
      </c>
      <c r="AD179" s="29">
        <v>30</v>
      </c>
      <c r="AE179" s="66">
        <f t="shared" si="46"/>
        <v>1.4598540145985401E-2</v>
      </c>
      <c r="AF179" s="87">
        <f t="shared" si="47"/>
        <v>13</v>
      </c>
      <c r="AG179" s="29">
        <v>18</v>
      </c>
      <c r="AH179" s="66">
        <f t="shared" si="48"/>
        <v>1.1642949547218629E-2</v>
      </c>
      <c r="AI179" s="87">
        <f t="shared" si="49"/>
        <v>19</v>
      </c>
      <c r="AJ179" s="29">
        <v>0</v>
      </c>
      <c r="AK179" s="66">
        <f t="shared" si="50"/>
        <v>0</v>
      </c>
      <c r="AL179" s="87">
        <f t="shared" si="51"/>
        <v>53</v>
      </c>
      <c r="AM179" s="30">
        <v>2516</v>
      </c>
      <c r="AN179" s="79">
        <f t="shared" si="52"/>
        <v>2.0312764909617885E-2</v>
      </c>
      <c r="AO179" s="32">
        <f t="shared" si="53"/>
        <v>7</v>
      </c>
      <c r="AP179" s="33"/>
      <c r="AQ179" s="33"/>
      <c r="AR179" s="33"/>
      <c r="AS179" s="33"/>
      <c r="AT179" s="33"/>
      <c r="AU179" s="33"/>
      <c r="AV179" s="33"/>
      <c r="AW179" s="34"/>
      <c r="AX179" s="34"/>
      <c r="AY179" s="34"/>
      <c r="AZ179" s="34"/>
      <c r="BA179" s="34"/>
      <c r="BB179" s="34"/>
      <c r="BC179" s="34"/>
    </row>
    <row r="180" spans="1:55" x14ac:dyDescent="0.2">
      <c r="A180" s="25" t="s">
        <v>345</v>
      </c>
      <c r="B180" s="26" t="s">
        <v>18</v>
      </c>
      <c r="C180" s="27" t="s">
        <v>60</v>
      </c>
      <c r="D180" s="28" t="s">
        <v>346</v>
      </c>
      <c r="E180" s="28" t="str">
        <f>VLOOKUP(D180,Sheet2!A$1:B$353,2,FALSE)</f>
        <v>Large Urban</v>
      </c>
      <c r="F180" s="29">
        <v>23784</v>
      </c>
      <c r="G180" s="29">
        <v>10017</v>
      </c>
      <c r="H180" s="29">
        <v>10820</v>
      </c>
      <c r="I180" s="29">
        <v>4439</v>
      </c>
      <c r="J180" s="29">
        <v>2629</v>
      </c>
      <c r="K180" s="29">
        <v>1702</v>
      </c>
      <c r="L180" s="29">
        <v>904</v>
      </c>
      <c r="M180" s="29">
        <v>46</v>
      </c>
      <c r="N180" s="30">
        <v>54341</v>
      </c>
      <c r="O180" s="31">
        <v>163</v>
      </c>
      <c r="P180" s="66">
        <f t="shared" si="36"/>
        <v>6.8533467877564752E-3</v>
      </c>
      <c r="Q180" s="87">
        <f t="shared" si="37"/>
        <v>20</v>
      </c>
      <c r="R180" s="29">
        <v>52</v>
      </c>
      <c r="S180" s="66">
        <f t="shared" si="38"/>
        <v>5.1911750024957572E-3</v>
      </c>
      <c r="T180" s="87">
        <f t="shared" si="39"/>
        <v>23</v>
      </c>
      <c r="U180" s="29">
        <v>55</v>
      </c>
      <c r="V180" s="66">
        <f t="shared" si="40"/>
        <v>5.0831792975970427E-3</v>
      </c>
      <c r="W180" s="87">
        <f t="shared" si="41"/>
        <v>22</v>
      </c>
      <c r="X180" s="29">
        <v>25</v>
      </c>
      <c r="Y180" s="66">
        <f t="shared" si="42"/>
        <v>5.6318990763685513E-3</v>
      </c>
      <c r="Z180" s="87">
        <f t="shared" si="43"/>
        <v>18</v>
      </c>
      <c r="AA180" s="29">
        <v>15</v>
      </c>
      <c r="AB180" s="66">
        <f t="shared" si="44"/>
        <v>5.705591479650057E-3</v>
      </c>
      <c r="AC180" s="87">
        <f t="shared" si="45"/>
        <v>17</v>
      </c>
      <c r="AD180" s="29">
        <v>11</v>
      </c>
      <c r="AE180" s="66">
        <f t="shared" si="46"/>
        <v>6.4629847238542888E-3</v>
      </c>
      <c r="AF180" s="87">
        <f t="shared" si="47"/>
        <v>18</v>
      </c>
      <c r="AG180" s="29">
        <v>5</v>
      </c>
      <c r="AH180" s="66">
        <f t="shared" si="48"/>
        <v>5.5309734513274336E-3</v>
      </c>
      <c r="AI180" s="87">
        <f t="shared" si="49"/>
        <v>25</v>
      </c>
      <c r="AJ180" s="29">
        <v>1</v>
      </c>
      <c r="AK180" s="66">
        <f t="shared" si="50"/>
        <v>2.1739130434782608E-2</v>
      </c>
      <c r="AL180" s="87">
        <f t="shared" si="51"/>
        <v>20</v>
      </c>
      <c r="AM180" s="30">
        <v>327</v>
      </c>
      <c r="AN180" s="79">
        <f t="shared" si="52"/>
        <v>6.0175558050091088E-3</v>
      </c>
      <c r="AO180" s="32">
        <f t="shared" si="53"/>
        <v>22</v>
      </c>
      <c r="AP180" s="33"/>
      <c r="AQ180" s="33"/>
      <c r="AR180" s="33"/>
      <c r="AS180" s="33"/>
      <c r="AT180" s="33"/>
      <c r="AU180" s="33"/>
      <c r="AV180" s="33"/>
      <c r="AW180" s="34"/>
      <c r="AX180" s="34"/>
      <c r="AY180" s="34"/>
      <c r="AZ180" s="34"/>
      <c r="BA180" s="34"/>
      <c r="BB180" s="34"/>
      <c r="BC180" s="34"/>
    </row>
    <row r="181" spans="1:55" x14ac:dyDescent="0.2">
      <c r="A181" s="25" t="s">
        <v>347</v>
      </c>
      <c r="B181" s="26" t="s">
        <v>38</v>
      </c>
      <c r="C181" s="27" t="s">
        <v>39</v>
      </c>
      <c r="D181" s="28" t="s">
        <v>348</v>
      </c>
      <c r="E181" s="28" t="str">
        <f>VLOOKUP(D181,Sheet2!A$1:B$353,2,FALSE)</f>
        <v>Major Urban</v>
      </c>
      <c r="F181" s="29">
        <v>5037</v>
      </c>
      <c r="G181" s="29">
        <v>31794</v>
      </c>
      <c r="H181" s="29">
        <v>47478</v>
      </c>
      <c r="I181" s="29">
        <v>16668</v>
      </c>
      <c r="J181" s="29">
        <v>3091</v>
      </c>
      <c r="K181" s="29">
        <v>724</v>
      </c>
      <c r="L181" s="29">
        <v>110</v>
      </c>
      <c r="M181" s="29">
        <v>24</v>
      </c>
      <c r="N181" s="30">
        <v>104926</v>
      </c>
      <c r="O181" s="31">
        <v>78</v>
      </c>
      <c r="P181" s="66">
        <f t="shared" si="36"/>
        <v>1.5485407980941036E-2</v>
      </c>
      <c r="Q181" s="87">
        <f t="shared" si="37"/>
        <v>20</v>
      </c>
      <c r="R181" s="29">
        <v>400</v>
      </c>
      <c r="S181" s="66">
        <f t="shared" si="38"/>
        <v>1.2580990123922752E-2</v>
      </c>
      <c r="T181" s="87">
        <f t="shared" si="39"/>
        <v>18</v>
      </c>
      <c r="U181" s="29">
        <v>577</v>
      </c>
      <c r="V181" s="66">
        <f t="shared" si="40"/>
        <v>1.215299717764017E-2</v>
      </c>
      <c r="W181" s="87">
        <f t="shared" si="41"/>
        <v>17</v>
      </c>
      <c r="X181" s="29">
        <v>230</v>
      </c>
      <c r="Y181" s="66">
        <f t="shared" si="42"/>
        <v>1.3798896088312935E-2</v>
      </c>
      <c r="Z181" s="87">
        <f t="shared" si="43"/>
        <v>12</v>
      </c>
      <c r="AA181" s="29">
        <v>75</v>
      </c>
      <c r="AB181" s="66">
        <f t="shared" si="44"/>
        <v>2.4263992235522485E-2</v>
      </c>
      <c r="AC181" s="87">
        <f t="shared" si="45"/>
        <v>8</v>
      </c>
      <c r="AD181" s="29">
        <v>39</v>
      </c>
      <c r="AE181" s="66">
        <f t="shared" si="46"/>
        <v>5.3867403314917128E-2</v>
      </c>
      <c r="AF181" s="87">
        <f t="shared" si="47"/>
        <v>5</v>
      </c>
      <c r="AG181" s="29">
        <v>4</v>
      </c>
      <c r="AH181" s="66">
        <f t="shared" si="48"/>
        <v>3.6363636363636362E-2</v>
      </c>
      <c r="AI181" s="87">
        <f t="shared" si="49"/>
        <v>6</v>
      </c>
      <c r="AJ181" s="29">
        <v>0</v>
      </c>
      <c r="AK181" s="66">
        <f t="shared" si="50"/>
        <v>0</v>
      </c>
      <c r="AL181" s="87">
        <f t="shared" si="51"/>
        <v>53</v>
      </c>
      <c r="AM181" s="30">
        <v>1403</v>
      </c>
      <c r="AN181" s="79">
        <f t="shared" si="52"/>
        <v>1.3371328364752301E-2</v>
      </c>
      <c r="AO181" s="32">
        <f t="shared" si="53"/>
        <v>11</v>
      </c>
      <c r="AP181" s="33"/>
      <c r="AQ181" s="33"/>
      <c r="AR181" s="33"/>
      <c r="AS181" s="33"/>
      <c r="AT181" s="33"/>
      <c r="AU181" s="33"/>
      <c r="AV181" s="33"/>
      <c r="AW181" s="34"/>
      <c r="AX181" s="34"/>
      <c r="AY181" s="34"/>
      <c r="AZ181" s="34"/>
      <c r="BA181" s="34"/>
      <c r="BB181" s="34"/>
      <c r="BC181" s="34"/>
    </row>
    <row r="182" spans="1:55" x14ac:dyDescent="0.2">
      <c r="A182" s="25" t="s">
        <v>349</v>
      </c>
      <c r="B182" s="26" t="s">
        <v>18</v>
      </c>
      <c r="C182" s="27" t="s">
        <v>55</v>
      </c>
      <c r="D182" s="28" t="s">
        <v>350</v>
      </c>
      <c r="E182" s="28" t="str">
        <f>VLOOKUP(D182,Sheet2!A$1:B$353,2,FALSE)</f>
        <v>Rural 50</v>
      </c>
      <c r="F182" s="29">
        <v>9823</v>
      </c>
      <c r="G182" s="29">
        <v>10631</v>
      </c>
      <c r="H182" s="29">
        <v>9356</v>
      </c>
      <c r="I182" s="29">
        <v>7428</v>
      </c>
      <c r="J182" s="29">
        <v>4146</v>
      </c>
      <c r="K182" s="29">
        <v>1755</v>
      </c>
      <c r="L182" s="29">
        <v>607</v>
      </c>
      <c r="M182" s="29">
        <v>41</v>
      </c>
      <c r="N182" s="30">
        <v>43787</v>
      </c>
      <c r="O182" s="31">
        <v>329</v>
      </c>
      <c r="P182" s="66">
        <f t="shared" si="36"/>
        <v>3.3492822966507178E-2</v>
      </c>
      <c r="Q182" s="87">
        <f t="shared" si="37"/>
        <v>7</v>
      </c>
      <c r="R182" s="29">
        <v>325</v>
      </c>
      <c r="S182" s="66">
        <f t="shared" si="38"/>
        <v>3.0570971686576992E-2</v>
      </c>
      <c r="T182" s="87">
        <f t="shared" si="39"/>
        <v>3</v>
      </c>
      <c r="U182" s="29">
        <v>356</v>
      </c>
      <c r="V182" s="66">
        <f t="shared" si="40"/>
        <v>3.8050448909790507E-2</v>
      </c>
      <c r="W182" s="87">
        <f t="shared" si="41"/>
        <v>3</v>
      </c>
      <c r="X182" s="29">
        <v>290</v>
      </c>
      <c r="Y182" s="66">
        <f t="shared" si="42"/>
        <v>3.9041464728056002E-2</v>
      </c>
      <c r="Z182" s="87">
        <f t="shared" si="43"/>
        <v>3</v>
      </c>
      <c r="AA182" s="29">
        <v>187</v>
      </c>
      <c r="AB182" s="66">
        <f t="shared" si="44"/>
        <v>4.5103714423540761E-2</v>
      </c>
      <c r="AC182" s="87">
        <f t="shared" si="45"/>
        <v>2</v>
      </c>
      <c r="AD182" s="29">
        <v>116</v>
      </c>
      <c r="AE182" s="66">
        <f t="shared" si="46"/>
        <v>6.6096866096866103E-2</v>
      </c>
      <c r="AF182" s="87">
        <f t="shared" si="47"/>
        <v>2</v>
      </c>
      <c r="AG182" s="29">
        <v>42</v>
      </c>
      <c r="AH182" s="66">
        <f t="shared" si="48"/>
        <v>6.919275123558484E-2</v>
      </c>
      <c r="AI182" s="87">
        <f t="shared" si="49"/>
        <v>2</v>
      </c>
      <c r="AJ182" s="29">
        <v>4</v>
      </c>
      <c r="AK182" s="66">
        <f t="shared" si="50"/>
        <v>9.7560975609756101E-2</v>
      </c>
      <c r="AL182" s="87">
        <f t="shared" si="51"/>
        <v>4</v>
      </c>
      <c r="AM182" s="30">
        <v>1649</v>
      </c>
      <c r="AN182" s="79">
        <f t="shared" si="52"/>
        <v>3.7659579327197573E-2</v>
      </c>
      <c r="AO182" s="32">
        <f t="shared" si="53"/>
        <v>3</v>
      </c>
      <c r="AP182" s="33"/>
      <c r="AQ182" s="33"/>
      <c r="AR182" s="33"/>
      <c r="AS182" s="33"/>
      <c r="AT182" s="33"/>
      <c r="AU182" s="33"/>
      <c r="AV182" s="33"/>
      <c r="AW182" s="34"/>
      <c r="AX182" s="34"/>
      <c r="AY182" s="34"/>
      <c r="AZ182" s="34"/>
      <c r="BA182" s="34"/>
      <c r="BB182" s="34"/>
      <c r="BC182" s="34"/>
    </row>
    <row r="183" spans="1:55" x14ac:dyDescent="0.2">
      <c r="A183" s="25" t="s">
        <v>351</v>
      </c>
      <c r="B183" s="26" t="s">
        <v>18</v>
      </c>
      <c r="C183" s="27" t="s">
        <v>55</v>
      </c>
      <c r="D183" s="28" t="s">
        <v>352</v>
      </c>
      <c r="E183" s="28" t="str">
        <f>VLOOKUP(D183,Sheet2!A$1:B$353,2,FALSE)</f>
        <v>Rural 80</v>
      </c>
      <c r="F183" s="29">
        <v>2599</v>
      </c>
      <c r="G183" s="29">
        <v>6090</v>
      </c>
      <c r="H183" s="29">
        <v>7926</v>
      </c>
      <c r="I183" s="29">
        <v>5806</v>
      </c>
      <c r="J183" s="29">
        <v>4229</v>
      </c>
      <c r="K183" s="29">
        <v>2538</v>
      </c>
      <c r="L183" s="29">
        <v>1421</v>
      </c>
      <c r="M183" s="29">
        <v>135</v>
      </c>
      <c r="N183" s="30">
        <v>30744</v>
      </c>
      <c r="O183" s="31">
        <v>55</v>
      </c>
      <c r="P183" s="66">
        <f t="shared" si="36"/>
        <v>2.1161985378991919E-2</v>
      </c>
      <c r="Q183" s="87">
        <f t="shared" si="37"/>
        <v>26</v>
      </c>
      <c r="R183" s="29">
        <v>60</v>
      </c>
      <c r="S183" s="66">
        <f t="shared" si="38"/>
        <v>9.852216748768473E-3</v>
      </c>
      <c r="T183" s="87">
        <f t="shared" si="39"/>
        <v>28</v>
      </c>
      <c r="U183" s="29">
        <v>100</v>
      </c>
      <c r="V183" s="66">
        <f t="shared" si="40"/>
        <v>1.2616704516780217E-2</v>
      </c>
      <c r="W183" s="87">
        <f t="shared" si="41"/>
        <v>24</v>
      </c>
      <c r="X183" s="29">
        <v>97</v>
      </c>
      <c r="Y183" s="66">
        <f t="shared" si="42"/>
        <v>1.6706854977609369E-2</v>
      </c>
      <c r="Z183" s="87">
        <f t="shared" si="43"/>
        <v>24</v>
      </c>
      <c r="AA183" s="29">
        <v>63</v>
      </c>
      <c r="AB183" s="66">
        <f t="shared" si="44"/>
        <v>1.4897138803499646E-2</v>
      </c>
      <c r="AC183" s="87">
        <f t="shared" si="45"/>
        <v>24</v>
      </c>
      <c r="AD183" s="29">
        <v>65</v>
      </c>
      <c r="AE183" s="66">
        <f t="shared" si="46"/>
        <v>2.5610717100078801E-2</v>
      </c>
      <c r="AF183" s="87">
        <f t="shared" si="47"/>
        <v>19</v>
      </c>
      <c r="AG183" s="29">
        <v>64</v>
      </c>
      <c r="AH183" s="66">
        <f t="shared" si="48"/>
        <v>4.5038705137227304E-2</v>
      </c>
      <c r="AI183" s="87">
        <f t="shared" si="49"/>
        <v>17</v>
      </c>
      <c r="AJ183" s="29">
        <v>9</v>
      </c>
      <c r="AK183" s="66">
        <f t="shared" si="50"/>
        <v>6.6666666666666666E-2</v>
      </c>
      <c r="AL183" s="87">
        <f t="shared" si="51"/>
        <v>25</v>
      </c>
      <c r="AM183" s="30">
        <v>513</v>
      </c>
      <c r="AN183" s="79">
        <f t="shared" si="52"/>
        <v>1.6686182669789228E-2</v>
      </c>
      <c r="AO183" s="32">
        <f t="shared" si="53"/>
        <v>24</v>
      </c>
      <c r="AP183" s="33"/>
      <c r="AQ183" s="33"/>
      <c r="AR183" s="33"/>
      <c r="AS183" s="33"/>
      <c r="AT183" s="33"/>
      <c r="AU183" s="33"/>
      <c r="AV183" s="33"/>
      <c r="AW183" s="34"/>
      <c r="AX183" s="34"/>
      <c r="AY183" s="34"/>
      <c r="AZ183" s="34"/>
      <c r="BA183" s="34"/>
      <c r="BB183" s="34"/>
      <c r="BC183" s="34"/>
    </row>
    <row r="184" spans="1:55" x14ac:dyDescent="0.2">
      <c r="A184" s="25" t="s">
        <v>353</v>
      </c>
      <c r="B184" s="26" t="s">
        <v>18</v>
      </c>
      <c r="C184" s="27" t="s">
        <v>25</v>
      </c>
      <c r="D184" s="28" t="s">
        <v>354</v>
      </c>
      <c r="E184" s="28" t="str">
        <f>VLOOKUP(D184,Sheet2!A$1:B$353,2,FALSE)</f>
        <v>Rural 50</v>
      </c>
      <c r="F184" s="29">
        <v>18563</v>
      </c>
      <c r="G184" s="29">
        <v>8640</v>
      </c>
      <c r="H184" s="29">
        <v>7323</v>
      </c>
      <c r="I184" s="29">
        <v>4674</v>
      </c>
      <c r="J184" s="29">
        <v>2835</v>
      </c>
      <c r="K184" s="29">
        <v>1406</v>
      </c>
      <c r="L184" s="29">
        <v>829</v>
      </c>
      <c r="M184" s="29">
        <v>66</v>
      </c>
      <c r="N184" s="30">
        <v>44336</v>
      </c>
      <c r="O184" s="31">
        <v>56</v>
      </c>
      <c r="P184" s="66">
        <f t="shared" si="36"/>
        <v>3.0167537574745463E-3</v>
      </c>
      <c r="Q184" s="87">
        <f t="shared" si="37"/>
        <v>44</v>
      </c>
      <c r="R184" s="29">
        <v>30</v>
      </c>
      <c r="S184" s="66">
        <f t="shared" si="38"/>
        <v>3.472222222222222E-3</v>
      </c>
      <c r="T184" s="87">
        <f t="shared" si="39"/>
        <v>41</v>
      </c>
      <c r="U184" s="29">
        <v>37</v>
      </c>
      <c r="V184" s="66">
        <f t="shared" si="40"/>
        <v>5.0525740816605219E-3</v>
      </c>
      <c r="W184" s="87">
        <f t="shared" si="41"/>
        <v>30</v>
      </c>
      <c r="X184" s="29">
        <v>10</v>
      </c>
      <c r="Y184" s="66">
        <f t="shared" si="42"/>
        <v>2.1394950791613181E-3</v>
      </c>
      <c r="Z184" s="87">
        <f t="shared" si="43"/>
        <v>46</v>
      </c>
      <c r="AA184" s="29">
        <v>8</v>
      </c>
      <c r="AB184" s="66">
        <f t="shared" si="44"/>
        <v>2.8218694885361554E-3</v>
      </c>
      <c r="AC184" s="87">
        <f t="shared" si="45"/>
        <v>43</v>
      </c>
      <c r="AD184" s="29">
        <v>13</v>
      </c>
      <c r="AE184" s="66">
        <f t="shared" si="46"/>
        <v>9.2460881934566148E-3</v>
      </c>
      <c r="AF184" s="87">
        <f t="shared" si="47"/>
        <v>18</v>
      </c>
      <c r="AG184" s="29">
        <v>4</v>
      </c>
      <c r="AH184" s="66">
        <f t="shared" si="48"/>
        <v>4.8250904704463205E-3</v>
      </c>
      <c r="AI184" s="87">
        <f t="shared" si="49"/>
        <v>41</v>
      </c>
      <c r="AJ184" s="29">
        <v>1</v>
      </c>
      <c r="AK184" s="66">
        <f t="shared" si="50"/>
        <v>1.5151515151515152E-2</v>
      </c>
      <c r="AL184" s="87">
        <f t="shared" si="51"/>
        <v>34</v>
      </c>
      <c r="AM184" s="30">
        <v>159</v>
      </c>
      <c r="AN184" s="79">
        <f t="shared" si="52"/>
        <v>3.5862504511006855E-3</v>
      </c>
      <c r="AO184" s="32">
        <f t="shared" si="53"/>
        <v>41</v>
      </c>
      <c r="AP184" s="33"/>
      <c r="AQ184" s="33"/>
      <c r="AR184" s="33"/>
      <c r="AS184" s="33"/>
      <c r="AT184" s="33"/>
      <c r="AU184" s="33"/>
      <c r="AV184" s="33"/>
      <c r="AW184" s="34"/>
      <c r="AX184" s="34"/>
      <c r="AY184" s="34"/>
      <c r="AZ184" s="34"/>
      <c r="BA184" s="34"/>
      <c r="BB184" s="34"/>
      <c r="BC184" s="34"/>
    </row>
    <row r="185" spans="1:55" x14ac:dyDescent="0.2">
      <c r="A185" s="25" t="s">
        <v>355</v>
      </c>
      <c r="B185" s="26" t="s">
        <v>54</v>
      </c>
      <c r="C185" s="27" t="s">
        <v>44</v>
      </c>
      <c r="D185" s="28" t="s">
        <v>662</v>
      </c>
      <c r="E185" s="28" t="str">
        <f>VLOOKUP(D185,Sheet2!A$1:B$353,2,FALSE)</f>
        <v>Other Urban</v>
      </c>
      <c r="F185" s="29">
        <v>38707</v>
      </c>
      <c r="G185" s="29">
        <v>16995</v>
      </c>
      <c r="H185" s="29">
        <v>8514</v>
      </c>
      <c r="I185" s="29">
        <v>4724</v>
      </c>
      <c r="J185" s="29">
        <v>1879</v>
      </c>
      <c r="K185" s="29">
        <v>682</v>
      </c>
      <c r="L185" s="29">
        <v>428</v>
      </c>
      <c r="M185" s="29">
        <v>47</v>
      </c>
      <c r="N185" s="30">
        <v>71976</v>
      </c>
      <c r="O185" s="31">
        <v>278</v>
      </c>
      <c r="P185" s="66">
        <f t="shared" si="36"/>
        <v>7.1821634329707808E-3</v>
      </c>
      <c r="Q185" s="87">
        <f t="shared" si="37"/>
        <v>24</v>
      </c>
      <c r="R185" s="29">
        <v>43</v>
      </c>
      <c r="S185" s="66">
        <f t="shared" si="38"/>
        <v>2.5301559282141805E-3</v>
      </c>
      <c r="T185" s="87">
        <f t="shared" si="39"/>
        <v>44</v>
      </c>
      <c r="U185" s="29">
        <v>31</v>
      </c>
      <c r="V185" s="66">
        <f t="shared" si="40"/>
        <v>3.6410617805966643E-3</v>
      </c>
      <c r="W185" s="87">
        <f t="shared" si="41"/>
        <v>34</v>
      </c>
      <c r="X185" s="29">
        <v>23</v>
      </c>
      <c r="Y185" s="66">
        <f t="shared" si="42"/>
        <v>4.8687552921253176E-3</v>
      </c>
      <c r="Z185" s="87">
        <f t="shared" si="43"/>
        <v>28</v>
      </c>
      <c r="AA185" s="29">
        <v>7</v>
      </c>
      <c r="AB185" s="66">
        <f t="shared" si="44"/>
        <v>3.7253858435337944E-3</v>
      </c>
      <c r="AC185" s="87">
        <f t="shared" si="45"/>
        <v>34</v>
      </c>
      <c r="AD185" s="29">
        <v>4</v>
      </c>
      <c r="AE185" s="66">
        <f t="shared" si="46"/>
        <v>5.8651026392961877E-3</v>
      </c>
      <c r="AF185" s="87">
        <f t="shared" si="47"/>
        <v>25</v>
      </c>
      <c r="AG185" s="29">
        <v>2</v>
      </c>
      <c r="AH185" s="66">
        <f t="shared" si="48"/>
        <v>4.6728971962616819E-3</v>
      </c>
      <c r="AI185" s="87">
        <f t="shared" si="49"/>
        <v>38</v>
      </c>
      <c r="AJ185" s="29">
        <v>0</v>
      </c>
      <c r="AK185" s="66">
        <f t="shared" si="50"/>
        <v>0</v>
      </c>
      <c r="AL185" s="87">
        <f t="shared" si="51"/>
        <v>28</v>
      </c>
      <c r="AM185" s="30">
        <v>388</v>
      </c>
      <c r="AN185" s="79">
        <f t="shared" si="52"/>
        <v>5.3906857841502726E-3</v>
      </c>
      <c r="AO185" s="32">
        <f t="shared" si="53"/>
        <v>29</v>
      </c>
      <c r="AP185" s="33"/>
      <c r="AQ185" s="33"/>
      <c r="AR185" s="33"/>
      <c r="AS185" s="33"/>
      <c r="AT185" s="33"/>
      <c r="AU185" s="33"/>
      <c r="AV185" s="33"/>
      <c r="AW185" s="34"/>
      <c r="AX185" s="34"/>
      <c r="AY185" s="34"/>
      <c r="AZ185" s="34"/>
      <c r="BA185" s="34"/>
      <c r="BB185" s="34"/>
      <c r="BC185" s="34"/>
    </row>
    <row r="186" spans="1:55" x14ac:dyDescent="0.2">
      <c r="A186" s="25" t="s">
        <v>356</v>
      </c>
      <c r="B186" s="26" t="s">
        <v>18</v>
      </c>
      <c r="C186" s="27" t="s">
        <v>10</v>
      </c>
      <c r="D186" s="28" t="s">
        <v>357</v>
      </c>
      <c r="E186" s="28" t="str">
        <f>VLOOKUP(D186,Sheet2!A$1:B$353,2,FALSE)</f>
        <v>Significant Rural</v>
      </c>
      <c r="F186" s="29">
        <v>3260</v>
      </c>
      <c r="G186" s="29">
        <v>8620</v>
      </c>
      <c r="H186" s="29">
        <v>19372</v>
      </c>
      <c r="I186" s="29">
        <v>9750</v>
      </c>
      <c r="J186" s="29">
        <v>6892</v>
      </c>
      <c r="K186" s="29">
        <v>4381</v>
      </c>
      <c r="L186" s="29">
        <v>3124</v>
      </c>
      <c r="M186" s="29">
        <v>318</v>
      </c>
      <c r="N186" s="30">
        <v>55717</v>
      </c>
      <c r="O186" s="31">
        <v>25</v>
      </c>
      <c r="P186" s="66">
        <f t="shared" si="36"/>
        <v>7.6687116564417178E-3</v>
      </c>
      <c r="Q186" s="87">
        <f t="shared" si="37"/>
        <v>31</v>
      </c>
      <c r="R186" s="29">
        <v>67</v>
      </c>
      <c r="S186" s="66">
        <f t="shared" si="38"/>
        <v>7.7726218097447794E-3</v>
      </c>
      <c r="T186" s="87">
        <f t="shared" si="39"/>
        <v>17</v>
      </c>
      <c r="U186" s="29">
        <v>82</v>
      </c>
      <c r="V186" s="66">
        <f t="shared" si="40"/>
        <v>4.2329134833780716E-3</v>
      </c>
      <c r="W186" s="87">
        <f t="shared" si="41"/>
        <v>31</v>
      </c>
      <c r="X186" s="29">
        <v>43</v>
      </c>
      <c r="Y186" s="66">
        <f t="shared" si="42"/>
        <v>4.41025641025641E-3</v>
      </c>
      <c r="Z186" s="87">
        <f t="shared" si="43"/>
        <v>31</v>
      </c>
      <c r="AA186" s="29">
        <v>28</v>
      </c>
      <c r="AB186" s="66">
        <f t="shared" si="44"/>
        <v>4.0626813697040047E-3</v>
      </c>
      <c r="AC186" s="87">
        <f t="shared" si="45"/>
        <v>32</v>
      </c>
      <c r="AD186" s="29">
        <v>20</v>
      </c>
      <c r="AE186" s="66">
        <f t="shared" si="46"/>
        <v>4.5651677699155447E-3</v>
      </c>
      <c r="AF186" s="87">
        <f t="shared" si="47"/>
        <v>35</v>
      </c>
      <c r="AG186" s="29">
        <v>27</v>
      </c>
      <c r="AH186" s="66">
        <f t="shared" si="48"/>
        <v>8.6427656850192065E-3</v>
      </c>
      <c r="AI186" s="87">
        <f t="shared" si="49"/>
        <v>22</v>
      </c>
      <c r="AJ186" s="29">
        <v>3</v>
      </c>
      <c r="AK186" s="66">
        <f t="shared" si="50"/>
        <v>9.433962264150943E-3</v>
      </c>
      <c r="AL186" s="87">
        <f t="shared" si="51"/>
        <v>36</v>
      </c>
      <c r="AM186" s="30">
        <v>295</v>
      </c>
      <c r="AN186" s="79">
        <f t="shared" si="52"/>
        <v>5.2946138521456649E-3</v>
      </c>
      <c r="AO186" s="32">
        <f t="shared" si="53"/>
        <v>28</v>
      </c>
      <c r="AP186" s="33"/>
      <c r="AQ186" s="33"/>
      <c r="AR186" s="33"/>
      <c r="AS186" s="33"/>
      <c r="AT186" s="33"/>
      <c r="AU186" s="33"/>
      <c r="AV186" s="33"/>
      <c r="AW186" s="34"/>
      <c r="AX186" s="34"/>
      <c r="AY186" s="34"/>
      <c r="AZ186" s="34"/>
      <c r="BA186" s="34"/>
      <c r="BB186" s="34"/>
      <c r="BC186" s="34"/>
    </row>
    <row r="187" spans="1:55" x14ac:dyDescent="0.2">
      <c r="A187" s="25" t="s">
        <v>358</v>
      </c>
      <c r="B187" s="26" t="s">
        <v>18</v>
      </c>
      <c r="C187" s="27" t="s">
        <v>25</v>
      </c>
      <c r="D187" s="28" t="s">
        <v>359</v>
      </c>
      <c r="E187" s="28" t="str">
        <f>VLOOKUP(D187,Sheet2!A$1:B$353,2,FALSE)</f>
        <v>Rural 80</v>
      </c>
      <c r="F187" s="29">
        <v>12865</v>
      </c>
      <c r="G187" s="29">
        <v>12035</v>
      </c>
      <c r="H187" s="29">
        <v>12315</v>
      </c>
      <c r="I187" s="29">
        <v>6023</v>
      </c>
      <c r="J187" s="29">
        <v>3013</v>
      </c>
      <c r="K187" s="29">
        <v>1422</v>
      </c>
      <c r="L187" s="29">
        <v>412</v>
      </c>
      <c r="M187" s="29">
        <v>59</v>
      </c>
      <c r="N187" s="30">
        <v>48144</v>
      </c>
      <c r="O187" s="31">
        <v>47</v>
      </c>
      <c r="P187" s="66">
        <f t="shared" si="36"/>
        <v>3.6533229692965411E-3</v>
      </c>
      <c r="Q187" s="87">
        <f t="shared" si="37"/>
        <v>52</v>
      </c>
      <c r="R187" s="29">
        <v>52</v>
      </c>
      <c r="S187" s="66">
        <f t="shared" si="38"/>
        <v>4.3207312006647283E-3</v>
      </c>
      <c r="T187" s="87">
        <f t="shared" si="39"/>
        <v>46</v>
      </c>
      <c r="U187" s="29">
        <v>42</v>
      </c>
      <c r="V187" s="66">
        <f t="shared" si="40"/>
        <v>3.4104750304506698E-3</v>
      </c>
      <c r="W187" s="87">
        <f t="shared" si="41"/>
        <v>52</v>
      </c>
      <c r="X187" s="29">
        <v>27</v>
      </c>
      <c r="Y187" s="66">
        <f t="shared" si="42"/>
        <v>4.4828158724887933E-3</v>
      </c>
      <c r="Z187" s="87">
        <f t="shared" si="43"/>
        <v>45</v>
      </c>
      <c r="AA187" s="29">
        <v>16</v>
      </c>
      <c r="AB187" s="66">
        <f t="shared" si="44"/>
        <v>5.3103219382675078E-3</v>
      </c>
      <c r="AC187" s="87">
        <f t="shared" si="45"/>
        <v>45</v>
      </c>
      <c r="AD187" s="29">
        <v>12</v>
      </c>
      <c r="AE187" s="66">
        <f t="shared" si="46"/>
        <v>8.4388185654008432E-3</v>
      </c>
      <c r="AF187" s="87">
        <f t="shared" si="47"/>
        <v>38</v>
      </c>
      <c r="AG187" s="29">
        <v>6</v>
      </c>
      <c r="AH187" s="66">
        <f t="shared" si="48"/>
        <v>1.4563106796116505E-2</v>
      </c>
      <c r="AI187" s="87">
        <f t="shared" si="49"/>
        <v>35</v>
      </c>
      <c r="AJ187" s="29">
        <v>1</v>
      </c>
      <c r="AK187" s="66">
        <f t="shared" si="50"/>
        <v>1.6949152542372881E-2</v>
      </c>
      <c r="AL187" s="87">
        <f t="shared" si="51"/>
        <v>45</v>
      </c>
      <c r="AM187" s="30">
        <v>203</v>
      </c>
      <c r="AN187" s="79">
        <f t="shared" si="52"/>
        <v>4.2165171153207047E-3</v>
      </c>
      <c r="AO187" s="32">
        <f t="shared" si="53"/>
        <v>49</v>
      </c>
      <c r="AP187" s="33"/>
      <c r="AQ187" s="33"/>
      <c r="AR187" s="33"/>
      <c r="AS187" s="33"/>
      <c r="AT187" s="33"/>
      <c r="AU187" s="33"/>
      <c r="AV187" s="33"/>
      <c r="AW187" s="34"/>
      <c r="AX187" s="34"/>
      <c r="AY187" s="34"/>
      <c r="AZ187" s="34"/>
      <c r="BA187" s="34"/>
      <c r="BB187" s="34"/>
      <c r="BC187" s="34"/>
    </row>
    <row r="188" spans="1:55" x14ac:dyDescent="0.2">
      <c r="A188" s="25" t="s">
        <v>360</v>
      </c>
      <c r="B188" s="26" t="s">
        <v>54</v>
      </c>
      <c r="C188" s="27" t="s">
        <v>44</v>
      </c>
      <c r="D188" s="28" t="s">
        <v>663</v>
      </c>
      <c r="E188" s="28" t="str">
        <f>VLOOKUP(D188,Sheet2!A$1:B$353,2,FALSE)</f>
        <v>Rural 50</v>
      </c>
      <c r="F188" s="29">
        <v>35148</v>
      </c>
      <c r="G188" s="29">
        <v>14853</v>
      </c>
      <c r="H188" s="29">
        <v>10942</v>
      </c>
      <c r="I188" s="29">
        <v>7214</v>
      </c>
      <c r="J188" s="29">
        <v>3496</v>
      </c>
      <c r="K188" s="29">
        <v>1401</v>
      </c>
      <c r="L188" s="29">
        <v>479</v>
      </c>
      <c r="M188" s="29">
        <v>27</v>
      </c>
      <c r="N188" s="30">
        <v>73560</v>
      </c>
      <c r="O188" s="31">
        <v>207</v>
      </c>
      <c r="P188" s="66">
        <f t="shared" si="36"/>
        <v>5.8893820416524413E-3</v>
      </c>
      <c r="Q188" s="87">
        <f t="shared" si="37"/>
        <v>38</v>
      </c>
      <c r="R188" s="29">
        <v>103</v>
      </c>
      <c r="S188" s="66">
        <f t="shared" si="38"/>
        <v>6.9346260014811825E-3</v>
      </c>
      <c r="T188" s="87">
        <f t="shared" si="39"/>
        <v>21</v>
      </c>
      <c r="U188" s="29">
        <v>89</v>
      </c>
      <c r="V188" s="66">
        <f t="shared" si="40"/>
        <v>8.1337963809175653E-3</v>
      </c>
      <c r="W188" s="87">
        <f t="shared" si="41"/>
        <v>17</v>
      </c>
      <c r="X188" s="29">
        <v>39</v>
      </c>
      <c r="Y188" s="66">
        <f t="shared" si="42"/>
        <v>5.4061546991960073E-3</v>
      </c>
      <c r="Z188" s="87">
        <f t="shared" si="43"/>
        <v>26</v>
      </c>
      <c r="AA188" s="29">
        <v>24</v>
      </c>
      <c r="AB188" s="66">
        <f t="shared" si="44"/>
        <v>6.8649885583524023E-3</v>
      </c>
      <c r="AC188" s="87">
        <f t="shared" si="45"/>
        <v>23</v>
      </c>
      <c r="AD188" s="29">
        <v>17</v>
      </c>
      <c r="AE188" s="66">
        <f t="shared" si="46"/>
        <v>1.2134189864382585E-2</v>
      </c>
      <c r="AF188" s="87">
        <f t="shared" si="47"/>
        <v>10</v>
      </c>
      <c r="AG188" s="29">
        <v>6</v>
      </c>
      <c r="AH188" s="66">
        <f t="shared" si="48"/>
        <v>1.2526096033402923E-2</v>
      </c>
      <c r="AI188" s="87">
        <f t="shared" si="49"/>
        <v>20</v>
      </c>
      <c r="AJ188" s="29">
        <v>0</v>
      </c>
      <c r="AK188" s="66">
        <f t="shared" si="50"/>
        <v>0</v>
      </c>
      <c r="AL188" s="87">
        <f t="shared" si="51"/>
        <v>44</v>
      </c>
      <c r="AM188" s="30">
        <v>485</v>
      </c>
      <c r="AN188" s="79">
        <f t="shared" si="52"/>
        <v>6.5932572050027187E-3</v>
      </c>
      <c r="AO188" s="32">
        <f t="shared" si="53"/>
        <v>25</v>
      </c>
      <c r="AP188" s="33"/>
      <c r="AQ188" s="33"/>
      <c r="AR188" s="33"/>
      <c r="AS188" s="33"/>
      <c r="AT188" s="33"/>
      <c r="AU188" s="33"/>
      <c r="AV188" s="33"/>
      <c r="AW188" s="34"/>
      <c r="AX188" s="34"/>
      <c r="AY188" s="34"/>
      <c r="AZ188" s="34"/>
      <c r="BA188" s="34"/>
      <c r="BB188" s="34"/>
      <c r="BC188" s="34"/>
    </row>
    <row r="189" spans="1:55" x14ac:dyDescent="0.2">
      <c r="A189" s="25" t="s">
        <v>361</v>
      </c>
      <c r="B189" s="26" t="s">
        <v>18</v>
      </c>
      <c r="C189" s="27" t="s">
        <v>10</v>
      </c>
      <c r="D189" s="28" t="s">
        <v>362</v>
      </c>
      <c r="E189" s="28" t="str">
        <f>VLOOKUP(D189,Sheet2!A$1:B$353,2,FALSE)</f>
        <v>Rural 80</v>
      </c>
      <c r="F189" s="29">
        <v>11330</v>
      </c>
      <c r="G189" s="29">
        <v>14019</v>
      </c>
      <c r="H189" s="29">
        <v>11118</v>
      </c>
      <c r="I189" s="29">
        <v>8564</v>
      </c>
      <c r="J189" s="29">
        <v>4562</v>
      </c>
      <c r="K189" s="29">
        <v>2110</v>
      </c>
      <c r="L189" s="29">
        <v>987</v>
      </c>
      <c r="M189" s="29">
        <v>83</v>
      </c>
      <c r="N189" s="30">
        <v>52773</v>
      </c>
      <c r="O189" s="31">
        <v>1674</v>
      </c>
      <c r="P189" s="66">
        <f t="shared" si="36"/>
        <v>0.14774933804060017</v>
      </c>
      <c r="Q189" s="87">
        <f t="shared" si="37"/>
        <v>2</v>
      </c>
      <c r="R189" s="29">
        <v>853</v>
      </c>
      <c r="S189" s="66">
        <f t="shared" si="38"/>
        <v>6.0845994721449463E-2</v>
      </c>
      <c r="T189" s="87">
        <f t="shared" si="39"/>
        <v>2</v>
      </c>
      <c r="U189" s="29">
        <v>969</v>
      </c>
      <c r="V189" s="66">
        <f t="shared" si="40"/>
        <v>8.7155963302752298E-2</v>
      </c>
      <c r="W189" s="87">
        <f t="shared" si="41"/>
        <v>2</v>
      </c>
      <c r="X189" s="29">
        <v>630</v>
      </c>
      <c r="Y189" s="66">
        <f t="shared" si="42"/>
        <v>7.3563755254553942E-2</v>
      </c>
      <c r="Z189" s="87">
        <f t="shared" si="43"/>
        <v>5</v>
      </c>
      <c r="AA189" s="29">
        <v>328</v>
      </c>
      <c r="AB189" s="66">
        <f t="shared" si="44"/>
        <v>7.1898290223586153E-2</v>
      </c>
      <c r="AC189" s="87">
        <f t="shared" si="45"/>
        <v>7</v>
      </c>
      <c r="AD189" s="29">
        <v>207</v>
      </c>
      <c r="AE189" s="66">
        <f t="shared" si="46"/>
        <v>9.8104265402843602E-2</v>
      </c>
      <c r="AF189" s="87">
        <f t="shared" si="47"/>
        <v>5</v>
      </c>
      <c r="AG189" s="29">
        <v>102</v>
      </c>
      <c r="AH189" s="66">
        <f t="shared" si="48"/>
        <v>0.10334346504559271</v>
      </c>
      <c r="AI189" s="87">
        <f t="shared" si="49"/>
        <v>7</v>
      </c>
      <c r="AJ189" s="29">
        <v>9</v>
      </c>
      <c r="AK189" s="66">
        <f t="shared" si="50"/>
        <v>0.10843373493975904</v>
      </c>
      <c r="AL189" s="87">
        <f t="shared" si="51"/>
        <v>12</v>
      </c>
      <c r="AM189" s="30">
        <v>4772</v>
      </c>
      <c r="AN189" s="79">
        <f t="shared" si="52"/>
        <v>9.0425027949898623E-2</v>
      </c>
      <c r="AO189" s="32">
        <f t="shared" si="53"/>
        <v>3</v>
      </c>
      <c r="AP189" s="33"/>
      <c r="AQ189" s="33"/>
      <c r="AR189" s="33"/>
      <c r="AS189" s="33"/>
      <c r="AT189" s="33"/>
      <c r="AU189" s="33"/>
      <c r="AV189" s="33"/>
      <c r="AW189" s="34"/>
      <c r="AX189" s="34"/>
      <c r="AY189" s="34"/>
      <c r="AZ189" s="34"/>
      <c r="BA189" s="34"/>
      <c r="BB189" s="34"/>
      <c r="BC189" s="34"/>
    </row>
    <row r="190" spans="1:55" x14ac:dyDescent="0.2">
      <c r="A190" s="25" t="s">
        <v>363</v>
      </c>
      <c r="B190" s="26" t="s">
        <v>54</v>
      </c>
      <c r="C190" s="27" t="s">
        <v>55</v>
      </c>
      <c r="D190" s="28" t="s">
        <v>664</v>
      </c>
      <c r="E190" s="28" t="str">
        <f>VLOOKUP(D190,Sheet2!A$1:B$353,2,FALSE)</f>
        <v>Rural 50</v>
      </c>
      <c r="F190" s="29">
        <v>12578</v>
      </c>
      <c r="G190" s="29">
        <v>20091</v>
      </c>
      <c r="H190" s="29">
        <v>21398</v>
      </c>
      <c r="I190" s="29">
        <v>16342</v>
      </c>
      <c r="J190" s="29">
        <v>12067</v>
      </c>
      <c r="K190" s="29">
        <v>6112</v>
      </c>
      <c r="L190" s="29">
        <v>3215</v>
      </c>
      <c r="M190" s="29">
        <v>261</v>
      </c>
      <c r="N190" s="30">
        <v>92064</v>
      </c>
      <c r="O190" s="31">
        <v>85</v>
      </c>
      <c r="P190" s="66">
        <f t="shared" si="36"/>
        <v>6.7578311337255529E-3</v>
      </c>
      <c r="Q190" s="87">
        <f t="shared" si="37"/>
        <v>34</v>
      </c>
      <c r="R190" s="29">
        <v>111</v>
      </c>
      <c r="S190" s="66">
        <f t="shared" si="38"/>
        <v>5.5248618784530384E-3</v>
      </c>
      <c r="T190" s="87">
        <f t="shared" si="39"/>
        <v>27</v>
      </c>
      <c r="U190" s="29">
        <v>115</v>
      </c>
      <c r="V190" s="66">
        <f t="shared" si="40"/>
        <v>5.3743340499112068E-3</v>
      </c>
      <c r="W190" s="87">
        <f t="shared" si="41"/>
        <v>28</v>
      </c>
      <c r="X190" s="29">
        <v>85</v>
      </c>
      <c r="Y190" s="66">
        <f t="shared" si="42"/>
        <v>5.2013217476441073E-3</v>
      </c>
      <c r="Z190" s="87">
        <f t="shared" si="43"/>
        <v>27</v>
      </c>
      <c r="AA190" s="29">
        <v>44</v>
      </c>
      <c r="AB190" s="66">
        <f t="shared" si="44"/>
        <v>3.6463081130355514E-3</v>
      </c>
      <c r="AC190" s="87">
        <f t="shared" si="45"/>
        <v>39</v>
      </c>
      <c r="AD190" s="29">
        <v>24</v>
      </c>
      <c r="AE190" s="66">
        <f t="shared" si="46"/>
        <v>3.9267015706806281E-3</v>
      </c>
      <c r="AF190" s="87">
        <f t="shared" si="47"/>
        <v>42</v>
      </c>
      <c r="AG190" s="29">
        <v>12</v>
      </c>
      <c r="AH190" s="66">
        <f t="shared" si="48"/>
        <v>3.7325038880248835E-3</v>
      </c>
      <c r="AI190" s="87">
        <f t="shared" si="49"/>
        <v>46</v>
      </c>
      <c r="AJ190" s="29">
        <v>2</v>
      </c>
      <c r="AK190" s="66">
        <f t="shared" si="50"/>
        <v>7.6628352490421452E-3</v>
      </c>
      <c r="AL190" s="87">
        <f t="shared" si="51"/>
        <v>42</v>
      </c>
      <c r="AM190" s="30">
        <v>478</v>
      </c>
      <c r="AN190" s="79">
        <f t="shared" si="52"/>
        <v>5.1920403197775458E-3</v>
      </c>
      <c r="AO190" s="32">
        <f t="shared" si="53"/>
        <v>36</v>
      </c>
      <c r="AP190" s="33"/>
      <c r="AQ190" s="33"/>
      <c r="AR190" s="33"/>
      <c r="AS190" s="33"/>
      <c r="AT190" s="33"/>
      <c r="AU190" s="33"/>
      <c r="AV190" s="33"/>
      <c r="AW190" s="34"/>
      <c r="AX190" s="34"/>
      <c r="AY190" s="34"/>
      <c r="AZ190" s="34"/>
      <c r="BA190" s="34"/>
      <c r="BB190" s="34"/>
      <c r="BC190" s="34"/>
    </row>
    <row r="191" spans="1:55" x14ac:dyDescent="0.2">
      <c r="A191" s="25" t="s">
        <v>364</v>
      </c>
      <c r="B191" s="26" t="s">
        <v>43</v>
      </c>
      <c r="C191" s="27" t="s">
        <v>160</v>
      </c>
      <c r="D191" s="28" t="s">
        <v>365</v>
      </c>
      <c r="E191" s="28" t="str">
        <f>VLOOKUP(D191,Sheet2!A$1:B$353,2,FALSE)</f>
        <v>Major Urban</v>
      </c>
      <c r="F191" s="29">
        <v>49604</v>
      </c>
      <c r="G191" s="29">
        <v>14932</v>
      </c>
      <c r="H191" s="29">
        <v>18285</v>
      </c>
      <c r="I191" s="29">
        <v>7250</v>
      </c>
      <c r="J191" s="29">
        <v>3146</v>
      </c>
      <c r="K191" s="29">
        <v>1048</v>
      </c>
      <c r="L191" s="29">
        <v>336</v>
      </c>
      <c r="M191" s="29">
        <v>38</v>
      </c>
      <c r="N191" s="30">
        <v>94639</v>
      </c>
      <c r="O191" s="31">
        <v>214</v>
      </c>
      <c r="P191" s="66">
        <f t="shared" si="36"/>
        <v>4.3141682122409481E-3</v>
      </c>
      <c r="Q191" s="87">
        <f t="shared" si="37"/>
        <v>50</v>
      </c>
      <c r="R191" s="29">
        <v>96</v>
      </c>
      <c r="S191" s="66">
        <f t="shared" si="38"/>
        <v>6.4291454594160189E-3</v>
      </c>
      <c r="T191" s="87">
        <f t="shared" si="39"/>
        <v>38</v>
      </c>
      <c r="U191" s="29">
        <v>82</v>
      </c>
      <c r="V191" s="66">
        <f t="shared" si="40"/>
        <v>4.4845501777413177E-3</v>
      </c>
      <c r="W191" s="87">
        <f t="shared" si="41"/>
        <v>47</v>
      </c>
      <c r="X191" s="29">
        <v>45</v>
      </c>
      <c r="Y191" s="66">
        <f t="shared" si="42"/>
        <v>6.2068965517241377E-3</v>
      </c>
      <c r="Z191" s="87">
        <f t="shared" si="43"/>
        <v>33</v>
      </c>
      <c r="AA191" s="29">
        <v>9</v>
      </c>
      <c r="AB191" s="66">
        <f t="shared" si="44"/>
        <v>2.8607755880483152E-3</v>
      </c>
      <c r="AC191" s="87">
        <f t="shared" si="45"/>
        <v>54</v>
      </c>
      <c r="AD191" s="29">
        <v>4</v>
      </c>
      <c r="AE191" s="66">
        <f t="shared" si="46"/>
        <v>3.8167938931297708E-3</v>
      </c>
      <c r="AF191" s="87">
        <f t="shared" si="47"/>
        <v>44</v>
      </c>
      <c r="AG191" s="29">
        <v>1</v>
      </c>
      <c r="AH191" s="66">
        <f t="shared" si="48"/>
        <v>2.976190476190476E-3</v>
      </c>
      <c r="AI191" s="87">
        <f t="shared" si="49"/>
        <v>53</v>
      </c>
      <c r="AJ191" s="29">
        <v>1</v>
      </c>
      <c r="AK191" s="66">
        <f t="shared" si="50"/>
        <v>2.6315789473684209E-2</v>
      </c>
      <c r="AL191" s="87">
        <f t="shared" si="51"/>
        <v>15</v>
      </c>
      <c r="AM191" s="30">
        <v>452</v>
      </c>
      <c r="AN191" s="79">
        <f t="shared" si="52"/>
        <v>4.7760437029131754E-3</v>
      </c>
      <c r="AO191" s="32">
        <f t="shared" si="53"/>
        <v>44</v>
      </c>
      <c r="AP191" s="33"/>
      <c r="AQ191" s="33"/>
      <c r="AR191" s="33"/>
      <c r="AS191" s="33"/>
      <c r="AT191" s="33"/>
      <c r="AU191" s="33"/>
      <c r="AV191" s="33"/>
      <c r="AW191" s="34"/>
      <c r="AX191" s="34"/>
      <c r="AY191" s="34"/>
      <c r="AZ191" s="34"/>
      <c r="BA191" s="34"/>
      <c r="BB191" s="34"/>
      <c r="BC191" s="34"/>
    </row>
    <row r="192" spans="1:55" x14ac:dyDescent="0.2">
      <c r="A192" s="25" t="s">
        <v>366</v>
      </c>
      <c r="B192" s="26" t="s">
        <v>18</v>
      </c>
      <c r="C192" s="27" t="s">
        <v>60</v>
      </c>
      <c r="D192" s="28" t="s">
        <v>367</v>
      </c>
      <c r="E192" s="28" t="str">
        <f>VLOOKUP(D192,Sheet2!A$1:B$353,2,FALSE)</f>
        <v>Rural 50</v>
      </c>
      <c r="F192" s="29">
        <v>6464</v>
      </c>
      <c r="G192" s="29">
        <v>6901</v>
      </c>
      <c r="H192" s="29">
        <v>5820</v>
      </c>
      <c r="I192" s="29">
        <v>3711</v>
      </c>
      <c r="J192" s="29">
        <v>2146</v>
      </c>
      <c r="K192" s="29">
        <v>1197</v>
      </c>
      <c r="L192" s="29">
        <v>682</v>
      </c>
      <c r="M192" s="29">
        <v>70</v>
      </c>
      <c r="N192" s="30">
        <v>26991</v>
      </c>
      <c r="O192" s="31">
        <v>20</v>
      </c>
      <c r="P192" s="66">
        <f t="shared" si="36"/>
        <v>3.0940594059405942E-3</v>
      </c>
      <c r="Q192" s="87">
        <f t="shared" si="37"/>
        <v>43</v>
      </c>
      <c r="R192" s="29">
        <v>14</v>
      </c>
      <c r="S192" s="66">
        <f t="shared" si="38"/>
        <v>2.0286914939863787E-3</v>
      </c>
      <c r="T192" s="87">
        <f t="shared" si="39"/>
        <v>47</v>
      </c>
      <c r="U192" s="29">
        <v>13</v>
      </c>
      <c r="V192" s="66">
        <f t="shared" si="40"/>
        <v>2.2336769759450171E-3</v>
      </c>
      <c r="W192" s="87">
        <f t="shared" si="41"/>
        <v>45</v>
      </c>
      <c r="X192" s="29">
        <v>10</v>
      </c>
      <c r="Y192" s="66">
        <f t="shared" si="42"/>
        <v>2.6946914578280788E-3</v>
      </c>
      <c r="Z192" s="87">
        <f t="shared" si="43"/>
        <v>42</v>
      </c>
      <c r="AA192" s="29">
        <v>3</v>
      </c>
      <c r="AB192" s="66">
        <f t="shared" si="44"/>
        <v>1.3979496738117428E-3</v>
      </c>
      <c r="AC192" s="87">
        <f t="shared" si="45"/>
        <v>48</v>
      </c>
      <c r="AD192" s="29">
        <v>1</v>
      </c>
      <c r="AE192" s="66">
        <f t="shared" si="46"/>
        <v>8.3542188805346695E-4</v>
      </c>
      <c r="AF192" s="87">
        <f t="shared" si="47"/>
        <v>48</v>
      </c>
      <c r="AG192" s="29">
        <v>3</v>
      </c>
      <c r="AH192" s="66">
        <f t="shared" si="48"/>
        <v>4.3988269794721412E-3</v>
      </c>
      <c r="AI192" s="87">
        <f t="shared" si="49"/>
        <v>44</v>
      </c>
      <c r="AJ192" s="29">
        <v>1</v>
      </c>
      <c r="AK192" s="66">
        <f t="shared" si="50"/>
        <v>1.4285714285714285E-2</v>
      </c>
      <c r="AL192" s="87">
        <f t="shared" si="51"/>
        <v>37</v>
      </c>
      <c r="AM192" s="30">
        <v>65</v>
      </c>
      <c r="AN192" s="79">
        <f t="shared" si="52"/>
        <v>2.4082101441221149E-3</v>
      </c>
      <c r="AO192" s="32">
        <f t="shared" si="53"/>
        <v>46</v>
      </c>
      <c r="AP192" s="33"/>
      <c r="AQ192" s="33"/>
      <c r="AR192" s="33"/>
      <c r="AS192" s="33"/>
      <c r="AT192" s="33"/>
      <c r="AU192" s="33"/>
      <c r="AV192" s="33"/>
      <c r="AW192" s="34"/>
      <c r="AX192" s="34"/>
      <c r="AY192" s="34"/>
      <c r="AZ192" s="34"/>
      <c r="BA192" s="34"/>
      <c r="BB192" s="34"/>
      <c r="BC192" s="34"/>
    </row>
    <row r="193" spans="1:55" x14ac:dyDescent="0.2">
      <c r="A193" s="25" t="s">
        <v>368</v>
      </c>
      <c r="B193" s="26" t="s">
        <v>18</v>
      </c>
      <c r="C193" s="27" t="s">
        <v>25</v>
      </c>
      <c r="D193" s="28" t="s">
        <v>369</v>
      </c>
      <c r="E193" s="28" t="str">
        <f>VLOOKUP(D193,Sheet2!A$1:B$353,2,FALSE)</f>
        <v>Rural 50</v>
      </c>
      <c r="F193" s="29">
        <v>9844</v>
      </c>
      <c r="G193" s="29">
        <v>12768</v>
      </c>
      <c r="H193" s="29">
        <v>6881</v>
      </c>
      <c r="I193" s="29">
        <v>5503</v>
      </c>
      <c r="J193" s="29">
        <v>3422</v>
      </c>
      <c r="K193" s="29">
        <v>1339</v>
      </c>
      <c r="L193" s="29">
        <v>852</v>
      </c>
      <c r="M193" s="29">
        <v>51</v>
      </c>
      <c r="N193" s="30">
        <v>40660</v>
      </c>
      <c r="O193" s="31">
        <v>36</v>
      </c>
      <c r="P193" s="66">
        <f t="shared" si="36"/>
        <v>3.6570499796830555E-3</v>
      </c>
      <c r="Q193" s="87">
        <f t="shared" si="37"/>
        <v>39</v>
      </c>
      <c r="R193" s="29">
        <v>29</v>
      </c>
      <c r="S193" s="66">
        <f t="shared" si="38"/>
        <v>2.2713032581453633E-3</v>
      </c>
      <c r="T193" s="87">
        <f t="shared" si="39"/>
        <v>46</v>
      </c>
      <c r="U193" s="29">
        <v>16</v>
      </c>
      <c r="V193" s="66">
        <f t="shared" si="40"/>
        <v>2.3252434239209416E-3</v>
      </c>
      <c r="W193" s="87">
        <f t="shared" si="41"/>
        <v>44</v>
      </c>
      <c r="X193" s="29">
        <v>13</v>
      </c>
      <c r="Y193" s="66">
        <f t="shared" si="42"/>
        <v>2.3623478102852988E-3</v>
      </c>
      <c r="Z193" s="87">
        <f t="shared" si="43"/>
        <v>45</v>
      </c>
      <c r="AA193" s="29">
        <v>5</v>
      </c>
      <c r="AB193" s="66">
        <f t="shared" si="44"/>
        <v>1.4611338398597311E-3</v>
      </c>
      <c r="AC193" s="87">
        <f t="shared" si="45"/>
        <v>47</v>
      </c>
      <c r="AD193" s="29">
        <v>2</v>
      </c>
      <c r="AE193" s="66">
        <f t="shared" si="46"/>
        <v>1.4936519790888724E-3</v>
      </c>
      <c r="AF193" s="87">
        <f t="shared" si="47"/>
        <v>46</v>
      </c>
      <c r="AG193" s="29">
        <v>5</v>
      </c>
      <c r="AH193" s="66">
        <f t="shared" si="48"/>
        <v>5.8685446009389668E-3</v>
      </c>
      <c r="AI193" s="87">
        <f t="shared" si="49"/>
        <v>36</v>
      </c>
      <c r="AJ193" s="29">
        <v>0</v>
      </c>
      <c r="AK193" s="66">
        <f t="shared" si="50"/>
        <v>0</v>
      </c>
      <c r="AL193" s="87">
        <f t="shared" si="51"/>
        <v>44</v>
      </c>
      <c r="AM193" s="30">
        <v>106</v>
      </c>
      <c r="AN193" s="79">
        <f t="shared" si="52"/>
        <v>2.6069847515986229E-3</v>
      </c>
      <c r="AO193" s="32">
        <f t="shared" si="53"/>
        <v>45</v>
      </c>
      <c r="AP193" s="33"/>
      <c r="AQ193" s="33"/>
      <c r="AR193" s="33"/>
      <c r="AS193" s="33"/>
      <c r="AT193" s="33"/>
      <c r="AU193" s="33"/>
      <c r="AV193" s="33"/>
      <c r="AW193" s="34"/>
      <c r="AX193" s="34"/>
      <c r="AY193" s="34"/>
      <c r="AZ193" s="34"/>
      <c r="BA193" s="34"/>
      <c r="BB193" s="34"/>
      <c r="BC193" s="34"/>
    </row>
    <row r="194" spans="1:55" x14ac:dyDescent="0.2">
      <c r="A194" s="25" t="s">
        <v>370</v>
      </c>
      <c r="B194" s="26" t="s">
        <v>18</v>
      </c>
      <c r="C194" s="27" t="s">
        <v>25</v>
      </c>
      <c r="D194" s="28" t="s">
        <v>371</v>
      </c>
      <c r="E194" s="28" t="str">
        <f>VLOOKUP(D194,Sheet2!A$1:B$353,2,FALSE)</f>
        <v>Other Urban</v>
      </c>
      <c r="F194" s="29">
        <v>30188</v>
      </c>
      <c r="G194" s="29">
        <v>20996</v>
      </c>
      <c r="H194" s="29">
        <v>22178</v>
      </c>
      <c r="I194" s="29">
        <v>10194</v>
      </c>
      <c r="J194" s="29">
        <v>5345</v>
      </c>
      <c r="K194" s="29">
        <v>2320</v>
      </c>
      <c r="L194" s="29">
        <v>1194</v>
      </c>
      <c r="M194" s="29">
        <v>74</v>
      </c>
      <c r="N194" s="30">
        <v>92489</v>
      </c>
      <c r="O194" s="31">
        <v>69</v>
      </c>
      <c r="P194" s="66">
        <f t="shared" si="36"/>
        <v>2.2856764277196235E-3</v>
      </c>
      <c r="Q194" s="87">
        <f t="shared" si="37"/>
        <v>46</v>
      </c>
      <c r="R194" s="29">
        <v>48</v>
      </c>
      <c r="S194" s="66">
        <f t="shared" si="38"/>
        <v>2.2861497428081539E-3</v>
      </c>
      <c r="T194" s="87">
        <f t="shared" si="39"/>
        <v>47</v>
      </c>
      <c r="U194" s="29">
        <v>54</v>
      </c>
      <c r="V194" s="66">
        <f t="shared" si="40"/>
        <v>2.4348453422310397E-3</v>
      </c>
      <c r="W194" s="87">
        <f t="shared" si="41"/>
        <v>40</v>
      </c>
      <c r="X194" s="29">
        <v>17</v>
      </c>
      <c r="Y194" s="66">
        <f t="shared" si="42"/>
        <v>1.6676476358642338E-3</v>
      </c>
      <c r="Z194" s="87">
        <f t="shared" si="43"/>
        <v>49</v>
      </c>
      <c r="AA194" s="29">
        <v>13</v>
      </c>
      <c r="AB194" s="66">
        <f t="shared" si="44"/>
        <v>2.4321796071094482E-3</v>
      </c>
      <c r="AC194" s="87">
        <f t="shared" si="45"/>
        <v>44</v>
      </c>
      <c r="AD194" s="29">
        <v>11</v>
      </c>
      <c r="AE194" s="66">
        <f t="shared" si="46"/>
        <v>4.7413793103448275E-3</v>
      </c>
      <c r="AF194" s="87">
        <f t="shared" si="47"/>
        <v>31</v>
      </c>
      <c r="AG194" s="29">
        <v>8</v>
      </c>
      <c r="AH194" s="66">
        <f t="shared" si="48"/>
        <v>6.7001675041876048E-3</v>
      </c>
      <c r="AI194" s="87">
        <f t="shared" si="49"/>
        <v>26</v>
      </c>
      <c r="AJ194" s="29">
        <v>0</v>
      </c>
      <c r="AK194" s="66">
        <f t="shared" si="50"/>
        <v>0</v>
      </c>
      <c r="AL194" s="87">
        <f t="shared" si="51"/>
        <v>28</v>
      </c>
      <c r="AM194" s="30">
        <v>220</v>
      </c>
      <c r="AN194" s="79">
        <f t="shared" si="52"/>
        <v>2.3786612462022511E-3</v>
      </c>
      <c r="AO194" s="32">
        <f t="shared" si="53"/>
        <v>46</v>
      </c>
      <c r="AP194" s="33"/>
      <c r="AQ194" s="33"/>
      <c r="AR194" s="33"/>
      <c r="AS194" s="33"/>
      <c r="AT194" s="33"/>
      <c r="AU194" s="33"/>
      <c r="AV194" s="33"/>
      <c r="AW194" s="34"/>
      <c r="AX194" s="34"/>
      <c r="AY194" s="34"/>
      <c r="AZ194" s="34"/>
      <c r="BA194" s="34"/>
      <c r="BB194" s="34"/>
      <c r="BC194" s="34"/>
    </row>
    <row r="195" spans="1:55" x14ac:dyDescent="0.2">
      <c r="A195" s="25" t="s">
        <v>372</v>
      </c>
      <c r="B195" s="26" t="s">
        <v>54</v>
      </c>
      <c r="C195" s="27" t="s">
        <v>160</v>
      </c>
      <c r="D195" s="28" t="s">
        <v>665</v>
      </c>
      <c r="E195" s="28" t="str">
        <f>VLOOKUP(D195,Sheet2!A$1:B$353,2,FALSE)</f>
        <v>Rural 50</v>
      </c>
      <c r="F195" s="29">
        <v>69921</v>
      </c>
      <c r="G195" s="29">
        <v>23002</v>
      </c>
      <c r="H195" s="29">
        <v>18704</v>
      </c>
      <c r="I195" s="29">
        <v>15012</v>
      </c>
      <c r="J195" s="29">
        <v>9897</v>
      </c>
      <c r="K195" s="29">
        <v>6313</v>
      </c>
      <c r="L195" s="29">
        <v>3879</v>
      </c>
      <c r="M195" s="29">
        <v>498</v>
      </c>
      <c r="N195" s="30">
        <v>147226</v>
      </c>
      <c r="O195" s="31">
        <v>879</v>
      </c>
      <c r="P195" s="66">
        <f t="shared" si="36"/>
        <v>1.2571330501566053E-2</v>
      </c>
      <c r="Q195" s="87">
        <f t="shared" si="37"/>
        <v>20</v>
      </c>
      <c r="R195" s="29">
        <v>561</v>
      </c>
      <c r="S195" s="66">
        <f t="shared" si="38"/>
        <v>2.4389183549256586E-2</v>
      </c>
      <c r="T195" s="87">
        <f t="shared" si="39"/>
        <v>5</v>
      </c>
      <c r="U195" s="29">
        <v>606</v>
      </c>
      <c r="V195" s="66">
        <f t="shared" si="40"/>
        <v>3.2399486740804104E-2</v>
      </c>
      <c r="W195" s="87">
        <f t="shared" si="41"/>
        <v>4</v>
      </c>
      <c r="X195" s="29">
        <v>469</v>
      </c>
      <c r="Y195" s="66">
        <f t="shared" si="42"/>
        <v>3.1241673328004264E-2</v>
      </c>
      <c r="Z195" s="87">
        <f t="shared" si="43"/>
        <v>4</v>
      </c>
      <c r="AA195" s="29">
        <v>317</v>
      </c>
      <c r="AB195" s="66">
        <f t="shared" si="44"/>
        <v>3.2029908052945338E-2</v>
      </c>
      <c r="AC195" s="87">
        <f t="shared" si="45"/>
        <v>4</v>
      </c>
      <c r="AD195" s="29">
        <v>144</v>
      </c>
      <c r="AE195" s="66">
        <f t="shared" si="46"/>
        <v>2.2810074449548551E-2</v>
      </c>
      <c r="AF195" s="87">
        <f t="shared" si="47"/>
        <v>7</v>
      </c>
      <c r="AG195" s="29">
        <v>80</v>
      </c>
      <c r="AH195" s="66">
        <f t="shared" si="48"/>
        <v>2.0623872131992783E-2</v>
      </c>
      <c r="AI195" s="87">
        <f t="shared" si="49"/>
        <v>9</v>
      </c>
      <c r="AJ195" s="29">
        <v>25</v>
      </c>
      <c r="AK195" s="66">
        <f t="shared" si="50"/>
        <v>5.0200803212851405E-2</v>
      </c>
      <c r="AL195" s="87">
        <f t="shared" si="51"/>
        <v>11</v>
      </c>
      <c r="AM195" s="30">
        <v>3081</v>
      </c>
      <c r="AN195" s="79">
        <f t="shared" si="52"/>
        <v>2.0927010174833248E-2</v>
      </c>
      <c r="AO195" s="32">
        <f t="shared" si="53"/>
        <v>7</v>
      </c>
      <c r="AP195" s="33"/>
      <c r="AQ195" s="33"/>
      <c r="AR195" s="33"/>
      <c r="AS195" s="33"/>
      <c r="AT195" s="33"/>
      <c r="AU195" s="33"/>
      <c r="AV195" s="33"/>
      <c r="AW195" s="34"/>
      <c r="AX195" s="34"/>
      <c r="AY195" s="34"/>
      <c r="AZ195" s="34"/>
      <c r="BA195" s="34"/>
      <c r="BB195" s="34"/>
      <c r="BC195" s="34"/>
    </row>
    <row r="196" spans="1:55" x14ac:dyDescent="0.2">
      <c r="A196" s="25" t="s">
        <v>373</v>
      </c>
      <c r="B196" s="26" t="s">
        <v>18</v>
      </c>
      <c r="C196" s="27" t="s">
        <v>10</v>
      </c>
      <c r="D196" s="28" t="s">
        <v>374</v>
      </c>
      <c r="E196" s="28" t="str">
        <f>VLOOKUP(D196,Sheet2!A$1:B$353,2,FALSE)</f>
        <v>Other Urban</v>
      </c>
      <c r="F196" s="29">
        <v>26606</v>
      </c>
      <c r="G196" s="29">
        <v>22345</v>
      </c>
      <c r="H196" s="29">
        <v>7972</v>
      </c>
      <c r="I196" s="29">
        <v>3425</v>
      </c>
      <c r="J196" s="29">
        <v>2110</v>
      </c>
      <c r="K196" s="29">
        <v>831</v>
      </c>
      <c r="L196" s="29">
        <v>619</v>
      </c>
      <c r="M196" s="29">
        <v>68</v>
      </c>
      <c r="N196" s="30">
        <v>63976</v>
      </c>
      <c r="O196" s="31">
        <v>88</v>
      </c>
      <c r="P196" s="66">
        <f t="shared" si="36"/>
        <v>3.3075246185071037E-3</v>
      </c>
      <c r="Q196" s="87">
        <f t="shared" si="37"/>
        <v>38</v>
      </c>
      <c r="R196" s="29">
        <v>129</v>
      </c>
      <c r="S196" s="66">
        <f t="shared" si="38"/>
        <v>5.7731036025956591E-3</v>
      </c>
      <c r="T196" s="87">
        <f t="shared" si="39"/>
        <v>30</v>
      </c>
      <c r="U196" s="29">
        <v>94</v>
      </c>
      <c r="V196" s="66">
        <f t="shared" si="40"/>
        <v>1.1791269443050678E-2</v>
      </c>
      <c r="W196" s="87">
        <f t="shared" si="41"/>
        <v>12</v>
      </c>
      <c r="X196" s="29">
        <v>55</v>
      </c>
      <c r="Y196" s="66">
        <f t="shared" si="42"/>
        <v>1.6058394160583942E-2</v>
      </c>
      <c r="Z196" s="87">
        <f t="shared" si="43"/>
        <v>7</v>
      </c>
      <c r="AA196" s="29">
        <v>28</v>
      </c>
      <c r="AB196" s="66">
        <f t="shared" si="44"/>
        <v>1.3270142180094787E-2</v>
      </c>
      <c r="AC196" s="87">
        <f t="shared" si="45"/>
        <v>12</v>
      </c>
      <c r="AD196" s="29">
        <v>14</v>
      </c>
      <c r="AE196" s="66">
        <f t="shared" si="46"/>
        <v>1.684717208182912E-2</v>
      </c>
      <c r="AF196" s="87">
        <f t="shared" si="47"/>
        <v>9</v>
      </c>
      <c r="AG196" s="29">
        <v>4</v>
      </c>
      <c r="AH196" s="66">
        <f t="shared" si="48"/>
        <v>6.462035541195477E-3</v>
      </c>
      <c r="AI196" s="87">
        <f t="shared" si="49"/>
        <v>28</v>
      </c>
      <c r="AJ196" s="29">
        <v>0</v>
      </c>
      <c r="AK196" s="66">
        <f t="shared" si="50"/>
        <v>0</v>
      </c>
      <c r="AL196" s="87">
        <f t="shared" si="51"/>
        <v>28</v>
      </c>
      <c r="AM196" s="30">
        <v>412</v>
      </c>
      <c r="AN196" s="79">
        <f t="shared" si="52"/>
        <v>6.4399149681130426E-3</v>
      </c>
      <c r="AO196" s="32">
        <f t="shared" si="53"/>
        <v>24</v>
      </c>
      <c r="AP196" s="33"/>
      <c r="AQ196" s="33"/>
      <c r="AR196" s="33"/>
      <c r="AS196" s="33"/>
      <c r="AT196" s="33"/>
      <c r="AU196" s="33"/>
      <c r="AV196" s="33"/>
      <c r="AW196" s="34"/>
      <c r="AX196" s="34"/>
      <c r="AY196" s="34"/>
      <c r="AZ196" s="34"/>
      <c r="BA196" s="34"/>
      <c r="BB196" s="34"/>
      <c r="BC196" s="34"/>
    </row>
    <row r="197" spans="1:55" x14ac:dyDescent="0.2">
      <c r="A197" s="25" t="s">
        <v>375</v>
      </c>
      <c r="B197" s="26" t="s">
        <v>54</v>
      </c>
      <c r="C197" s="27" t="s">
        <v>25</v>
      </c>
      <c r="D197" s="28" t="s">
        <v>666</v>
      </c>
      <c r="E197" s="28" t="str">
        <f>VLOOKUP(D197,Sheet2!A$1:B$353,2,FALSE)</f>
        <v>Large Urban</v>
      </c>
      <c r="F197" s="29">
        <v>85443</v>
      </c>
      <c r="G197" s="29">
        <v>21329</v>
      </c>
      <c r="H197" s="29">
        <v>15390</v>
      </c>
      <c r="I197" s="29">
        <v>6486</v>
      </c>
      <c r="J197" s="29">
        <v>2294</v>
      </c>
      <c r="K197" s="29">
        <v>990</v>
      </c>
      <c r="L197" s="29">
        <v>693</v>
      </c>
      <c r="M197" s="29">
        <v>109</v>
      </c>
      <c r="N197" s="30">
        <v>132734</v>
      </c>
      <c r="O197" s="31">
        <v>453</v>
      </c>
      <c r="P197" s="66">
        <f t="shared" si="36"/>
        <v>5.3017801341245039E-3</v>
      </c>
      <c r="Q197" s="87">
        <f t="shared" si="37"/>
        <v>25</v>
      </c>
      <c r="R197" s="29">
        <v>198</v>
      </c>
      <c r="S197" s="66">
        <f t="shared" si="38"/>
        <v>9.283135636926251E-3</v>
      </c>
      <c r="T197" s="87">
        <f t="shared" si="39"/>
        <v>12</v>
      </c>
      <c r="U197" s="29">
        <v>145</v>
      </c>
      <c r="V197" s="66">
        <f t="shared" si="40"/>
        <v>9.421702404158544E-3</v>
      </c>
      <c r="W197" s="87">
        <f t="shared" si="41"/>
        <v>12</v>
      </c>
      <c r="X197" s="29">
        <v>109</v>
      </c>
      <c r="Y197" s="66">
        <f t="shared" si="42"/>
        <v>1.6805427073697195E-2</v>
      </c>
      <c r="Z197" s="87">
        <f t="shared" si="43"/>
        <v>7</v>
      </c>
      <c r="AA197" s="29">
        <v>22</v>
      </c>
      <c r="AB197" s="66">
        <f t="shared" si="44"/>
        <v>9.5902353966870104E-3</v>
      </c>
      <c r="AC197" s="87">
        <f t="shared" si="45"/>
        <v>13</v>
      </c>
      <c r="AD197" s="29">
        <v>11</v>
      </c>
      <c r="AE197" s="66">
        <f t="shared" si="46"/>
        <v>1.1111111111111112E-2</v>
      </c>
      <c r="AF197" s="87">
        <f t="shared" si="47"/>
        <v>11</v>
      </c>
      <c r="AG197" s="29">
        <v>6</v>
      </c>
      <c r="AH197" s="66">
        <f t="shared" si="48"/>
        <v>8.658008658008658E-3</v>
      </c>
      <c r="AI197" s="87">
        <f t="shared" si="49"/>
        <v>12</v>
      </c>
      <c r="AJ197" s="29">
        <v>2</v>
      </c>
      <c r="AK197" s="66">
        <f t="shared" si="50"/>
        <v>1.834862385321101E-2</v>
      </c>
      <c r="AL197" s="87">
        <f t="shared" si="51"/>
        <v>22</v>
      </c>
      <c r="AM197" s="30">
        <v>946</v>
      </c>
      <c r="AN197" s="79">
        <f t="shared" si="52"/>
        <v>7.1270360269411002E-3</v>
      </c>
      <c r="AO197" s="32">
        <f t="shared" si="53"/>
        <v>16</v>
      </c>
      <c r="AP197" s="33"/>
      <c r="AQ197" s="33"/>
      <c r="AR197" s="33"/>
      <c r="AS197" s="33"/>
      <c r="AT197" s="33"/>
      <c r="AU197" s="33"/>
      <c r="AV197" s="33"/>
      <c r="AW197" s="34"/>
      <c r="AX197" s="34"/>
      <c r="AY197" s="34"/>
      <c r="AZ197" s="34"/>
      <c r="BA197" s="34"/>
      <c r="BB197" s="34"/>
      <c r="BC197" s="34"/>
    </row>
    <row r="198" spans="1:55" x14ac:dyDescent="0.2">
      <c r="A198" s="25" t="s">
        <v>376</v>
      </c>
      <c r="B198" s="26" t="s">
        <v>18</v>
      </c>
      <c r="C198" s="27" t="s">
        <v>60</v>
      </c>
      <c r="D198" s="28" t="s">
        <v>667</v>
      </c>
      <c r="E198" s="28" t="str">
        <f>VLOOKUP(D198,Sheet2!A$1:B$353,2,FALSE)</f>
        <v>Other Urban</v>
      </c>
      <c r="F198" s="29">
        <v>20094</v>
      </c>
      <c r="G198" s="29">
        <v>12552</v>
      </c>
      <c r="H198" s="29">
        <v>12164</v>
      </c>
      <c r="I198" s="29">
        <v>6755</v>
      </c>
      <c r="J198" s="29">
        <v>2236</v>
      </c>
      <c r="K198" s="29">
        <v>577</v>
      </c>
      <c r="L198" s="29">
        <v>140</v>
      </c>
      <c r="M198" s="29">
        <v>15</v>
      </c>
      <c r="N198" s="30">
        <v>54533</v>
      </c>
      <c r="O198" s="31">
        <v>23</v>
      </c>
      <c r="P198" s="66">
        <f t="shared" si="36"/>
        <v>1.1446202846620882E-3</v>
      </c>
      <c r="Q198" s="87">
        <f t="shared" si="37"/>
        <v>48</v>
      </c>
      <c r="R198" s="29">
        <v>19</v>
      </c>
      <c r="S198" s="66">
        <f t="shared" si="38"/>
        <v>1.5137029955385596E-3</v>
      </c>
      <c r="T198" s="87">
        <f t="shared" si="39"/>
        <v>52</v>
      </c>
      <c r="U198" s="29">
        <v>8</v>
      </c>
      <c r="V198" s="66">
        <f t="shared" si="40"/>
        <v>6.5767839526471557E-4</v>
      </c>
      <c r="W198" s="87">
        <f t="shared" si="41"/>
        <v>57</v>
      </c>
      <c r="X198" s="29">
        <v>8</v>
      </c>
      <c r="Y198" s="66">
        <f t="shared" si="42"/>
        <v>1.1843079200592153E-3</v>
      </c>
      <c r="Z198" s="87">
        <f t="shared" si="43"/>
        <v>53</v>
      </c>
      <c r="AA198" s="29">
        <v>1</v>
      </c>
      <c r="AB198" s="66">
        <f t="shared" si="44"/>
        <v>4.4722719141323793E-4</v>
      </c>
      <c r="AC198" s="87">
        <f t="shared" si="45"/>
        <v>56</v>
      </c>
      <c r="AD198" s="29">
        <v>0</v>
      </c>
      <c r="AE198" s="66">
        <f t="shared" si="46"/>
        <v>0</v>
      </c>
      <c r="AF198" s="87">
        <f t="shared" si="47"/>
        <v>54</v>
      </c>
      <c r="AG198" s="29">
        <v>1</v>
      </c>
      <c r="AH198" s="66">
        <f t="shared" si="48"/>
        <v>7.1428571428571426E-3</v>
      </c>
      <c r="AI198" s="87">
        <f t="shared" si="49"/>
        <v>24</v>
      </c>
      <c r="AJ198" s="29">
        <v>0</v>
      </c>
      <c r="AK198" s="66">
        <f t="shared" si="50"/>
        <v>0</v>
      </c>
      <c r="AL198" s="87">
        <f t="shared" si="51"/>
        <v>28</v>
      </c>
      <c r="AM198" s="30">
        <v>60</v>
      </c>
      <c r="AN198" s="79">
        <f t="shared" si="52"/>
        <v>1.1002512240294868E-3</v>
      </c>
      <c r="AO198" s="32">
        <f t="shared" si="53"/>
        <v>52</v>
      </c>
      <c r="AP198" s="33"/>
      <c r="AQ198" s="33"/>
      <c r="AR198" s="33"/>
      <c r="AS198" s="33"/>
      <c r="AT198" s="33"/>
      <c r="AU198" s="33"/>
      <c r="AV198" s="33"/>
      <c r="AW198" s="34"/>
      <c r="AX198" s="34"/>
      <c r="AY198" s="34"/>
      <c r="AZ198" s="34"/>
      <c r="BA198" s="34"/>
      <c r="BB198" s="34"/>
      <c r="BC198" s="34"/>
    </row>
    <row r="199" spans="1:55" x14ac:dyDescent="0.2">
      <c r="A199" s="25" t="s">
        <v>377</v>
      </c>
      <c r="B199" s="26" t="s">
        <v>18</v>
      </c>
      <c r="C199" s="27" t="s">
        <v>25</v>
      </c>
      <c r="D199" s="28" t="s">
        <v>668</v>
      </c>
      <c r="E199" s="28" t="str">
        <f>VLOOKUP(D199,Sheet2!A$1:B$353,2,FALSE)</f>
        <v>Large Urban</v>
      </c>
      <c r="F199" s="29">
        <v>3835</v>
      </c>
      <c r="G199" s="29">
        <v>5936</v>
      </c>
      <c r="H199" s="29">
        <v>7044</v>
      </c>
      <c r="I199" s="29">
        <v>3028</v>
      </c>
      <c r="J199" s="29">
        <v>1827</v>
      </c>
      <c r="K199" s="29">
        <v>542</v>
      </c>
      <c r="L199" s="29">
        <v>448</v>
      </c>
      <c r="M199" s="29">
        <v>77</v>
      </c>
      <c r="N199" s="30">
        <v>22737</v>
      </c>
      <c r="O199" s="31">
        <v>26</v>
      </c>
      <c r="P199" s="66">
        <f t="shared" ref="P199:P262" si="54">O199/F199</f>
        <v>6.7796610169491523E-3</v>
      </c>
      <c r="Q199" s="87">
        <f t="shared" ref="Q199:Q262" si="55">1+SUMPRODUCT((E$6:E$331=E199)*(P$6:P$331&gt;P199))</f>
        <v>21</v>
      </c>
      <c r="R199" s="29">
        <v>26</v>
      </c>
      <c r="S199" s="66">
        <f t="shared" ref="S199:S262" si="56">R199/G199</f>
        <v>4.3800539083557952E-3</v>
      </c>
      <c r="T199" s="87">
        <f t="shared" ref="T199:T262" si="57">1+SUMPRODUCT((E$6:E$331=E199)*(S$6:S$331&gt;S199))</f>
        <v>25</v>
      </c>
      <c r="U199" s="29">
        <v>20</v>
      </c>
      <c r="V199" s="66">
        <f t="shared" ref="V199:V262" si="58">U199/H199</f>
        <v>2.8392958546280523E-3</v>
      </c>
      <c r="W199" s="87">
        <f t="shared" ref="W199:W262" si="59">1+SUMPRODUCT((E$6:E$331=E199)*(V$6:V$331&gt;V199))</f>
        <v>29</v>
      </c>
      <c r="X199" s="29">
        <v>16</v>
      </c>
      <c r="Y199" s="66">
        <f t="shared" ref="Y199:Y262" si="60">X199/I199</f>
        <v>5.2840158520475562E-3</v>
      </c>
      <c r="Z199" s="87">
        <f t="shared" ref="Z199:Z262" si="61">1+SUMPRODUCT((E$6:E$331=E199)*(Y$6:Y$331&gt;Y199))</f>
        <v>19</v>
      </c>
      <c r="AA199" s="29">
        <v>5</v>
      </c>
      <c r="AB199" s="66">
        <f t="shared" ref="AB199:AB262" si="62">AA199/J199</f>
        <v>2.7367268746579091E-3</v>
      </c>
      <c r="AC199" s="87">
        <f t="shared" ref="AC199:AC262" si="63">1+SUMPRODUCT((E$6:E$331=E199)*(AB$6:AB$331&gt;AB199))</f>
        <v>31</v>
      </c>
      <c r="AD199" s="29">
        <v>0</v>
      </c>
      <c r="AE199" s="66">
        <f t="shared" ref="AE199:AE262" si="64">AD199/K199</f>
        <v>0</v>
      </c>
      <c r="AF199" s="87">
        <f t="shared" ref="AF199:AF262" si="65">1+SUMPRODUCT((E$6:E$331=E199)*(AE$6:AE$331&gt;AE199))</f>
        <v>38</v>
      </c>
      <c r="AG199" s="29">
        <v>1</v>
      </c>
      <c r="AH199" s="66">
        <f t="shared" ref="AH199:AH262" si="66">AG199/L199</f>
        <v>2.232142857142857E-3</v>
      </c>
      <c r="AI199" s="87">
        <f t="shared" ref="AI199:AI262" si="67">1+SUMPRODUCT((E$6:E$331=E199)*(AH$6:AH$331&gt;AH199))</f>
        <v>33</v>
      </c>
      <c r="AJ199" s="29">
        <v>0</v>
      </c>
      <c r="AK199" s="66">
        <f t="shared" ref="AK199:AK262" si="68">AJ199/M199</f>
        <v>0</v>
      </c>
      <c r="AL199" s="87">
        <f t="shared" ref="AL199:AL262" si="69">1+SUMPRODUCT((E$6:E$331=E199)*(AK$6:AK$331&gt;AK199))</f>
        <v>27</v>
      </c>
      <c r="AM199" s="30">
        <v>94</v>
      </c>
      <c r="AN199" s="79">
        <f t="shared" ref="AN199:AN262" si="70">AM199/N199</f>
        <v>4.1342305493248886E-3</v>
      </c>
      <c r="AO199" s="32">
        <f t="shared" ref="AO199:AO262" si="71">1+SUMPRODUCT((E$6:E$331=E199)*(AN$6:AN$331&gt;AN199))</f>
        <v>27</v>
      </c>
      <c r="AP199" s="33"/>
      <c r="AQ199" s="33"/>
      <c r="AR199" s="33"/>
      <c r="AS199" s="33"/>
      <c r="AT199" s="33"/>
      <c r="AU199" s="33"/>
      <c r="AV199" s="33"/>
      <c r="AW199" s="34"/>
      <c r="AX199" s="34"/>
      <c r="AY199" s="34"/>
      <c r="AZ199" s="34"/>
      <c r="BA199" s="34"/>
      <c r="BB199" s="34"/>
      <c r="BC199" s="34"/>
    </row>
    <row r="200" spans="1:55" x14ac:dyDescent="0.2">
      <c r="A200" s="25" t="s">
        <v>378</v>
      </c>
      <c r="B200" s="26" t="s">
        <v>43</v>
      </c>
      <c r="C200" s="27" t="s">
        <v>22</v>
      </c>
      <c r="D200" s="28" t="s">
        <v>379</v>
      </c>
      <c r="E200" s="28" t="str">
        <f>VLOOKUP(D200,Sheet2!A$1:B$353,2,FALSE)</f>
        <v>Major Urban</v>
      </c>
      <c r="F200" s="29">
        <v>50288</v>
      </c>
      <c r="G200" s="29">
        <v>16335</v>
      </c>
      <c r="H200" s="29">
        <v>15335</v>
      </c>
      <c r="I200" s="29">
        <v>6515</v>
      </c>
      <c r="J200" s="29">
        <v>3197</v>
      </c>
      <c r="K200" s="29">
        <v>1460</v>
      </c>
      <c r="L200" s="29">
        <v>846</v>
      </c>
      <c r="M200" s="29">
        <v>74</v>
      </c>
      <c r="N200" s="30">
        <v>94050</v>
      </c>
      <c r="O200" s="31">
        <v>91</v>
      </c>
      <c r="P200" s="66">
        <f t="shared" si="54"/>
        <v>1.809576837416481E-3</v>
      </c>
      <c r="Q200" s="87">
        <f t="shared" si="55"/>
        <v>59</v>
      </c>
      <c r="R200" s="29">
        <v>37</v>
      </c>
      <c r="S200" s="66">
        <f t="shared" si="56"/>
        <v>2.2650749923477198E-3</v>
      </c>
      <c r="T200" s="87">
        <f t="shared" si="57"/>
        <v>59</v>
      </c>
      <c r="U200" s="29">
        <v>25</v>
      </c>
      <c r="V200" s="66">
        <f t="shared" si="58"/>
        <v>1.6302575806977503E-3</v>
      </c>
      <c r="W200" s="87">
        <f t="shared" si="59"/>
        <v>62</v>
      </c>
      <c r="X200" s="29">
        <v>16</v>
      </c>
      <c r="Y200" s="66">
        <f t="shared" si="60"/>
        <v>2.4558710667689945E-3</v>
      </c>
      <c r="Z200" s="87">
        <f t="shared" si="61"/>
        <v>55</v>
      </c>
      <c r="AA200" s="29">
        <v>11</v>
      </c>
      <c r="AB200" s="66">
        <f t="shared" si="62"/>
        <v>3.4407256803253052E-3</v>
      </c>
      <c r="AC200" s="87">
        <f t="shared" si="63"/>
        <v>48</v>
      </c>
      <c r="AD200" s="29">
        <v>5</v>
      </c>
      <c r="AE200" s="66">
        <f t="shared" si="64"/>
        <v>3.4246575342465752E-3</v>
      </c>
      <c r="AF200" s="87">
        <f t="shared" si="65"/>
        <v>46</v>
      </c>
      <c r="AG200" s="29">
        <v>0</v>
      </c>
      <c r="AH200" s="66">
        <f t="shared" si="66"/>
        <v>0</v>
      </c>
      <c r="AI200" s="87">
        <f t="shared" si="67"/>
        <v>67</v>
      </c>
      <c r="AJ200" s="29">
        <v>1</v>
      </c>
      <c r="AK200" s="66">
        <f t="shared" si="68"/>
        <v>1.3513513513513514E-2</v>
      </c>
      <c r="AL200" s="87">
        <f t="shared" si="69"/>
        <v>24</v>
      </c>
      <c r="AM200" s="30">
        <v>186</v>
      </c>
      <c r="AN200" s="79">
        <f t="shared" si="70"/>
        <v>1.9776714513556619E-3</v>
      </c>
      <c r="AO200" s="32">
        <f t="shared" si="71"/>
        <v>62</v>
      </c>
      <c r="AP200" s="33"/>
      <c r="AQ200" s="33"/>
      <c r="AR200" s="33"/>
      <c r="AS200" s="33"/>
      <c r="AT200" s="33"/>
      <c r="AU200" s="33"/>
      <c r="AV200" s="33"/>
      <c r="AW200" s="34"/>
      <c r="AX200" s="34"/>
      <c r="AY200" s="34"/>
      <c r="AZ200" s="34"/>
      <c r="BA200" s="34"/>
      <c r="BB200" s="34"/>
      <c r="BC200" s="34"/>
    </row>
    <row r="201" spans="1:55" x14ac:dyDescent="0.2">
      <c r="A201" s="25" t="s">
        <v>380</v>
      </c>
      <c r="B201" s="26" t="s">
        <v>18</v>
      </c>
      <c r="C201" s="27" t="s">
        <v>19</v>
      </c>
      <c r="D201" s="28" t="s">
        <v>381</v>
      </c>
      <c r="E201" s="28" t="str">
        <f>VLOOKUP(D201,Sheet2!A$1:B$353,2,FALSE)</f>
        <v>Other Urban</v>
      </c>
      <c r="F201" s="29">
        <v>2283</v>
      </c>
      <c r="G201" s="29">
        <v>9064</v>
      </c>
      <c r="H201" s="29">
        <v>18700</v>
      </c>
      <c r="I201" s="29">
        <v>15649</v>
      </c>
      <c r="J201" s="29">
        <v>6778</v>
      </c>
      <c r="K201" s="29">
        <v>2801</v>
      </c>
      <c r="L201" s="29">
        <v>3154</v>
      </c>
      <c r="M201" s="29">
        <v>571</v>
      </c>
      <c r="N201" s="30">
        <v>59000</v>
      </c>
      <c r="O201" s="31">
        <v>66</v>
      </c>
      <c r="P201" s="66">
        <f t="shared" si="54"/>
        <v>2.8909329829172142E-2</v>
      </c>
      <c r="Q201" s="87">
        <f t="shared" si="55"/>
        <v>5</v>
      </c>
      <c r="R201" s="29">
        <v>146</v>
      </c>
      <c r="S201" s="66">
        <f t="shared" si="56"/>
        <v>1.6107678729037952E-2</v>
      </c>
      <c r="T201" s="87">
        <f t="shared" si="57"/>
        <v>8</v>
      </c>
      <c r="U201" s="29">
        <v>309</v>
      </c>
      <c r="V201" s="66">
        <f t="shared" si="58"/>
        <v>1.6524064171122996E-2</v>
      </c>
      <c r="W201" s="87">
        <f t="shared" si="59"/>
        <v>6</v>
      </c>
      <c r="X201" s="29">
        <v>377</v>
      </c>
      <c r="Y201" s="66">
        <f t="shared" si="60"/>
        <v>2.409099622979104E-2</v>
      </c>
      <c r="Z201" s="87">
        <f t="shared" si="61"/>
        <v>5</v>
      </c>
      <c r="AA201" s="29">
        <v>213</v>
      </c>
      <c r="AB201" s="66">
        <f t="shared" si="62"/>
        <v>3.1425199173797581E-2</v>
      </c>
      <c r="AC201" s="87">
        <f t="shared" si="63"/>
        <v>5</v>
      </c>
      <c r="AD201" s="29">
        <v>68</v>
      </c>
      <c r="AE201" s="66">
        <f t="shared" si="64"/>
        <v>2.4277043912888253E-2</v>
      </c>
      <c r="AF201" s="87">
        <f t="shared" si="65"/>
        <v>6</v>
      </c>
      <c r="AG201" s="29">
        <v>54</v>
      </c>
      <c r="AH201" s="66">
        <f t="shared" si="66"/>
        <v>1.7121116043119847E-2</v>
      </c>
      <c r="AI201" s="87">
        <f t="shared" si="67"/>
        <v>11</v>
      </c>
      <c r="AJ201" s="29">
        <v>14</v>
      </c>
      <c r="AK201" s="66">
        <f t="shared" si="68"/>
        <v>2.4518388791593695E-2</v>
      </c>
      <c r="AL201" s="87">
        <f t="shared" si="69"/>
        <v>14</v>
      </c>
      <c r="AM201" s="30">
        <v>1247</v>
      </c>
      <c r="AN201" s="79">
        <f t="shared" si="70"/>
        <v>2.1135593220338984E-2</v>
      </c>
      <c r="AO201" s="32">
        <f t="shared" si="71"/>
        <v>6</v>
      </c>
      <c r="AP201" s="33"/>
      <c r="AQ201" s="33"/>
      <c r="AR201" s="33"/>
      <c r="AS201" s="33"/>
      <c r="AT201" s="33"/>
      <c r="AU201" s="33"/>
      <c r="AV201" s="33"/>
      <c r="AW201" s="34"/>
      <c r="AX201" s="34"/>
      <c r="AY201" s="34"/>
      <c r="AZ201" s="34"/>
      <c r="BA201" s="34"/>
      <c r="BB201" s="34"/>
      <c r="BC201" s="34"/>
    </row>
    <row r="202" spans="1:55" x14ac:dyDescent="0.2">
      <c r="A202" s="25" t="s">
        <v>382</v>
      </c>
      <c r="B202" s="26" t="s">
        <v>18</v>
      </c>
      <c r="C202" s="27" t="s">
        <v>22</v>
      </c>
      <c r="D202" s="28" t="s">
        <v>383</v>
      </c>
      <c r="E202" s="28" t="str">
        <f>VLOOKUP(D202,Sheet2!A$1:B$353,2,FALSE)</f>
        <v>Other Urban</v>
      </c>
      <c r="F202" s="29">
        <v>24720</v>
      </c>
      <c r="G202" s="29">
        <v>4457</v>
      </c>
      <c r="H202" s="29">
        <v>4245</v>
      </c>
      <c r="I202" s="29">
        <v>3087</v>
      </c>
      <c r="J202" s="29">
        <v>1716</v>
      </c>
      <c r="K202" s="29">
        <v>947</v>
      </c>
      <c r="L202" s="29">
        <v>521</v>
      </c>
      <c r="M202" s="29">
        <v>43</v>
      </c>
      <c r="N202" s="30">
        <v>39736</v>
      </c>
      <c r="O202" s="31">
        <v>69</v>
      </c>
      <c r="P202" s="66">
        <f t="shared" si="54"/>
        <v>2.7912621359223299E-3</v>
      </c>
      <c r="Q202" s="87">
        <f t="shared" si="55"/>
        <v>42</v>
      </c>
      <c r="R202" s="29">
        <v>21</v>
      </c>
      <c r="S202" s="66">
        <f t="shared" si="56"/>
        <v>4.7116894772268342E-3</v>
      </c>
      <c r="T202" s="87">
        <f t="shared" si="57"/>
        <v>34</v>
      </c>
      <c r="U202" s="29">
        <v>5</v>
      </c>
      <c r="V202" s="66">
        <f t="shared" si="58"/>
        <v>1.1778563015312131E-3</v>
      </c>
      <c r="W202" s="87">
        <f t="shared" si="59"/>
        <v>51</v>
      </c>
      <c r="X202" s="29">
        <v>9</v>
      </c>
      <c r="Y202" s="66">
        <f t="shared" si="60"/>
        <v>2.9154518950437317E-3</v>
      </c>
      <c r="Z202" s="87">
        <f t="shared" si="61"/>
        <v>38</v>
      </c>
      <c r="AA202" s="29">
        <v>3</v>
      </c>
      <c r="AB202" s="66">
        <f t="shared" si="62"/>
        <v>1.7482517482517483E-3</v>
      </c>
      <c r="AC202" s="87">
        <f t="shared" si="63"/>
        <v>49</v>
      </c>
      <c r="AD202" s="29">
        <v>5</v>
      </c>
      <c r="AE202" s="66">
        <f t="shared" si="64"/>
        <v>5.279831045406547E-3</v>
      </c>
      <c r="AF202" s="87">
        <f t="shared" si="65"/>
        <v>27</v>
      </c>
      <c r="AG202" s="29">
        <v>4</v>
      </c>
      <c r="AH202" s="66">
        <f t="shared" si="66"/>
        <v>7.677543186180422E-3</v>
      </c>
      <c r="AI202" s="87">
        <f t="shared" si="67"/>
        <v>23</v>
      </c>
      <c r="AJ202" s="29">
        <v>1</v>
      </c>
      <c r="AK202" s="66">
        <f t="shared" si="68"/>
        <v>2.3255813953488372E-2</v>
      </c>
      <c r="AL202" s="87">
        <f t="shared" si="69"/>
        <v>15</v>
      </c>
      <c r="AM202" s="30">
        <v>117</v>
      </c>
      <c r="AN202" s="79">
        <f t="shared" si="70"/>
        <v>2.9444332595127843E-3</v>
      </c>
      <c r="AO202" s="32">
        <f t="shared" si="71"/>
        <v>39</v>
      </c>
      <c r="AP202" s="33"/>
      <c r="AQ202" s="33"/>
      <c r="AR202" s="33"/>
      <c r="AS202" s="33"/>
      <c r="AT202" s="33"/>
      <c r="AU202" s="33"/>
      <c r="AV202" s="33"/>
      <c r="AW202" s="34"/>
      <c r="AX202" s="34"/>
      <c r="AY202" s="34"/>
      <c r="AZ202" s="34"/>
      <c r="BA202" s="34"/>
      <c r="BB202" s="34"/>
      <c r="BC202" s="34"/>
    </row>
    <row r="203" spans="1:55" x14ac:dyDescent="0.2">
      <c r="A203" s="25" t="s">
        <v>384</v>
      </c>
      <c r="B203" s="26" t="s">
        <v>54</v>
      </c>
      <c r="C203" s="27" t="s">
        <v>10</v>
      </c>
      <c r="D203" s="28" t="s">
        <v>669</v>
      </c>
      <c r="E203" s="28" t="str">
        <f>VLOOKUP(D203,Sheet2!A$1:B$353,2,FALSE)</f>
        <v>Other Urban</v>
      </c>
      <c r="F203" s="29">
        <v>33629</v>
      </c>
      <c r="G203" s="29">
        <v>18657</v>
      </c>
      <c r="H203" s="29">
        <v>12465</v>
      </c>
      <c r="I203" s="29">
        <v>6989</v>
      </c>
      <c r="J203" s="29">
        <v>4136</v>
      </c>
      <c r="K203" s="29">
        <v>1780</v>
      </c>
      <c r="L203" s="29">
        <v>872</v>
      </c>
      <c r="M203" s="29">
        <v>66</v>
      </c>
      <c r="N203" s="30">
        <v>78594</v>
      </c>
      <c r="O203" s="31">
        <v>83</v>
      </c>
      <c r="P203" s="66">
        <f t="shared" si="54"/>
        <v>2.468107883077106E-3</v>
      </c>
      <c r="Q203" s="87">
        <f t="shared" si="55"/>
        <v>45</v>
      </c>
      <c r="R203" s="29">
        <v>54</v>
      </c>
      <c r="S203" s="66">
        <f t="shared" si="56"/>
        <v>2.8943560057887118E-3</v>
      </c>
      <c r="T203" s="87">
        <f t="shared" si="57"/>
        <v>41</v>
      </c>
      <c r="U203" s="29">
        <v>33</v>
      </c>
      <c r="V203" s="66">
        <f t="shared" si="58"/>
        <v>2.647412755716005E-3</v>
      </c>
      <c r="W203" s="87">
        <f t="shared" si="59"/>
        <v>37</v>
      </c>
      <c r="X203" s="29">
        <v>20</v>
      </c>
      <c r="Y203" s="66">
        <f t="shared" si="60"/>
        <v>2.8616397195593076E-3</v>
      </c>
      <c r="Z203" s="87">
        <f t="shared" si="61"/>
        <v>40</v>
      </c>
      <c r="AA203" s="29">
        <v>6</v>
      </c>
      <c r="AB203" s="66">
        <f t="shared" si="62"/>
        <v>1.4506769825918763E-3</v>
      </c>
      <c r="AC203" s="87">
        <f t="shared" si="63"/>
        <v>50</v>
      </c>
      <c r="AD203" s="29">
        <v>5</v>
      </c>
      <c r="AE203" s="66">
        <f t="shared" si="64"/>
        <v>2.8089887640449437E-3</v>
      </c>
      <c r="AF203" s="87">
        <f t="shared" si="65"/>
        <v>44</v>
      </c>
      <c r="AG203" s="29">
        <v>8</v>
      </c>
      <c r="AH203" s="66">
        <f t="shared" si="66"/>
        <v>9.1743119266055051E-3</v>
      </c>
      <c r="AI203" s="87">
        <f t="shared" si="67"/>
        <v>19</v>
      </c>
      <c r="AJ203" s="29">
        <v>1</v>
      </c>
      <c r="AK203" s="66">
        <f t="shared" si="68"/>
        <v>1.5151515151515152E-2</v>
      </c>
      <c r="AL203" s="87">
        <f t="shared" si="69"/>
        <v>21</v>
      </c>
      <c r="AM203" s="30">
        <v>210</v>
      </c>
      <c r="AN203" s="79">
        <f t="shared" si="70"/>
        <v>2.67195969157951E-3</v>
      </c>
      <c r="AO203" s="32">
        <f t="shared" si="71"/>
        <v>44</v>
      </c>
      <c r="AP203" s="33"/>
      <c r="AQ203" s="33"/>
      <c r="AR203" s="33"/>
      <c r="AS203" s="33"/>
      <c r="AT203" s="33"/>
      <c r="AU203" s="33"/>
      <c r="AV203" s="33"/>
      <c r="AW203" s="34"/>
      <c r="AX203" s="34"/>
      <c r="AY203" s="34"/>
      <c r="AZ203" s="34"/>
      <c r="BA203" s="34"/>
      <c r="BB203" s="34"/>
      <c r="BC203" s="34"/>
    </row>
    <row r="204" spans="1:55" x14ac:dyDescent="0.2">
      <c r="A204" s="25" t="s">
        <v>385</v>
      </c>
      <c r="B204" s="26" t="s">
        <v>54</v>
      </c>
      <c r="C204" s="27" t="s">
        <v>55</v>
      </c>
      <c r="D204" s="28" t="s">
        <v>670</v>
      </c>
      <c r="E204" s="28" t="str">
        <f>VLOOKUP(D204,Sheet2!A$1:B$353,2,FALSE)</f>
        <v>Other Urban</v>
      </c>
      <c r="F204" s="29">
        <v>46555</v>
      </c>
      <c r="G204" s="29">
        <v>31134</v>
      </c>
      <c r="H204" s="29">
        <v>21800</v>
      </c>
      <c r="I204" s="29">
        <v>8922</v>
      </c>
      <c r="J204" s="29">
        <v>4539</v>
      </c>
      <c r="K204" s="29">
        <v>1673</v>
      </c>
      <c r="L204" s="29">
        <v>578</v>
      </c>
      <c r="M204" s="29">
        <v>59</v>
      </c>
      <c r="N204" s="30">
        <v>115260</v>
      </c>
      <c r="O204" s="31">
        <v>383</v>
      </c>
      <c r="P204" s="66">
        <f t="shared" si="54"/>
        <v>8.2268284824401246E-3</v>
      </c>
      <c r="Q204" s="87">
        <f t="shared" si="55"/>
        <v>22</v>
      </c>
      <c r="R204" s="29">
        <v>243</v>
      </c>
      <c r="S204" s="66">
        <f t="shared" si="56"/>
        <v>7.8049720562728851E-3</v>
      </c>
      <c r="T204" s="87">
        <f t="shared" si="57"/>
        <v>21</v>
      </c>
      <c r="U204" s="29">
        <v>144</v>
      </c>
      <c r="V204" s="66">
        <f t="shared" si="58"/>
        <v>6.6055045871559635E-3</v>
      </c>
      <c r="W204" s="87">
        <f t="shared" si="59"/>
        <v>24</v>
      </c>
      <c r="X204" s="29">
        <v>102</v>
      </c>
      <c r="Y204" s="66">
        <f t="shared" si="60"/>
        <v>1.1432414256893073E-2</v>
      </c>
      <c r="Z204" s="87">
        <f t="shared" si="61"/>
        <v>12</v>
      </c>
      <c r="AA204" s="29">
        <v>85</v>
      </c>
      <c r="AB204" s="66">
        <f t="shared" si="62"/>
        <v>1.8726591760299626E-2</v>
      </c>
      <c r="AC204" s="87">
        <f t="shared" si="63"/>
        <v>7</v>
      </c>
      <c r="AD204" s="29">
        <v>35</v>
      </c>
      <c r="AE204" s="66">
        <f t="shared" si="64"/>
        <v>2.0920502092050208E-2</v>
      </c>
      <c r="AF204" s="87">
        <f t="shared" si="65"/>
        <v>7</v>
      </c>
      <c r="AG204" s="29">
        <v>12</v>
      </c>
      <c r="AH204" s="66">
        <f t="shared" si="66"/>
        <v>2.0761245674740483E-2</v>
      </c>
      <c r="AI204" s="87">
        <f t="shared" si="67"/>
        <v>6</v>
      </c>
      <c r="AJ204" s="29">
        <v>0</v>
      </c>
      <c r="AK204" s="66">
        <f t="shared" si="68"/>
        <v>0</v>
      </c>
      <c r="AL204" s="87">
        <f t="shared" si="69"/>
        <v>28</v>
      </c>
      <c r="AM204" s="30">
        <v>1004</v>
      </c>
      <c r="AN204" s="79">
        <f t="shared" si="70"/>
        <v>8.7107409335415581E-3</v>
      </c>
      <c r="AO204" s="32">
        <f t="shared" si="71"/>
        <v>15</v>
      </c>
      <c r="AP204" s="33"/>
      <c r="AQ204" s="33"/>
      <c r="AR204" s="33"/>
      <c r="AS204" s="33"/>
      <c r="AT204" s="33"/>
      <c r="AU204" s="33"/>
      <c r="AV204" s="33"/>
      <c r="AW204" s="34"/>
      <c r="AX204" s="34"/>
      <c r="AY204" s="34"/>
      <c r="AZ204" s="34"/>
      <c r="BA204" s="34"/>
      <c r="BB204" s="34"/>
      <c r="BC204" s="34"/>
    </row>
    <row r="205" spans="1:55" x14ac:dyDescent="0.2">
      <c r="A205" s="25" t="s">
        <v>386</v>
      </c>
      <c r="B205" s="26" t="s">
        <v>54</v>
      </c>
      <c r="C205" s="27" t="s">
        <v>55</v>
      </c>
      <c r="D205" s="28" t="s">
        <v>671</v>
      </c>
      <c r="E205" s="28" t="str">
        <f>VLOOKUP(D205,Sheet2!A$1:B$353,2,FALSE)</f>
        <v>Large Urban</v>
      </c>
      <c r="F205" s="29">
        <v>4700</v>
      </c>
      <c r="G205" s="29">
        <v>11862</v>
      </c>
      <c r="H205" s="29">
        <v>22497</v>
      </c>
      <c r="I205" s="29">
        <v>12110</v>
      </c>
      <c r="J205" s="29">
        <v>7996</v>
      </c>
      <c r="K205" s="29">
        <v>3916</v>
      </c>
      <c r="L205" s="29">
        <v>3050</v>
      </c>
      <c r="M205" s="29">
        <v>893</v>
      </c>
      <c r="N205" s="30">
        <v>67024</v>
      </c>
      <c r="O205" s="31">
        <v>48</v>
      </c>
      <c r="P205" s="66">
        <f t="shared" si="54"/>
        <v>1.0212765957446808E-2</v>
      </c>
      <c r="Q205" s="87">
        <f t="shared" si="55"/>
        <v>10</v>
      </c>
      <c r="R205" s="29">
        <v>138</v>
      </c>
      <c r="S205" s="66">
        <f t="shared" si="56"/>
        <v>1.163378856853819E-2</v>
      </c>
      <c r="T205" s="87">
        <f t="shared" si="57"/>
        <v>7</v>
      </c>
      <c r="U205" s="29">
        <v>274</v>
      </c>
      <c r="V205" s="66">
        <f t="shared" si="58"/>
        <v>1.2179401698004178E-2</v>
      </c>
      <c r="W205" s="87">
        <f t="shared" si="59"/>
        <v>6</v>
      </c>
      <c r="X205" s="29">
        <v>276</v>
      </c>
      <c r="Y205" s="66">
        <f t="shared" si="60"/>
        <v>2.2791081750619321E-2</v>
      </c>
      <c r="Z205" s="87">
        <f t="shared" si="61"/>
        <v>4</v>
      </c>
      <c r="AA205" s="29">
        <v>294</v>
      </c>
      <c r="AB205" s="66">
        <f t="shared" si="62"/>
        <v>3.6768384192096049E-2</v>
      </c>
      <c r="AC205" s="87">
        <f t="shared" si="63"/>
        <v>2</v>
      </c>
      <c r="AD205" s="29">
        <v>293</v>
      </c>
      <c r="AE205" s="66">
        <f t="shared" si="64"/>
        <v>7.4821246169560776E-2</v>
      </c>
      <c r="AF205" s="87">
        <f t="shared" si="65"/>
        <v>1</v>
      </c>
      <c r="AG205" s="29">
        <v>355</v>
      </c>
      <c r="AH205" s="66">
        <f t="shared" si="66"/>
        <v>0.11639344262295082</v>
      </c>
      <c r="AI205" s="87">
        <f t="shared" si="67"/>
        <v>1</v>
      </c>
      <c r="AJ205" s="29">
        <v>140</v>
      </c>
      <c r="AK205" s="66">
        <f t="shared" si="68"/>
        <v>0.15677491601343785</v>
      </c>
      <c r="AL205" s="87">
        <f t="shared" si="69"/>
        <v>1</v>
      </c>
      <c r="AM205" s="30">
        <v>1818</v>
      </c>
      <c r="AN205" s="79">
        <f t="shared" si="70"/>
        <v>2.7124612079255192E-2</v>
      </c>
      <c r="AO205" s="32">
        <f t="shared" si="71"/>
        <v>3</v>
      </c>
      <c r="AP205" s="33"/>
      <c r="AQ205" s="33"/>
      <c r="AR205" s="33"/>
      <c r="AS205" s="33"/>
      <c r="AT205" s="33"/>
      <c r="AU205" s="33"/>
      <c r="AV205" s="33"/>
      <c r="AW205" s="34"/>
      <c r="AX205" s="34"/>
      <c r="AY205" s="34"/>
      <c r="AZ205" s="34"/>
      <c r="BA205" s="34"/>
      <c r="BB205" s="34"/>
      <c r="BC205" s="34"/>
    </row>
    <row r="206" spans="1:55" x14ac:dyDescent="0.2">
      <c r="A206" s="25" t="s">
        <v>387</v>
      </c>
      <c r="B206" s="26" t="s">
        <v>54</v>
      </c>
      <c r="C206" s="27" t="s">
        <v>19</v>
      </c>
      <c r="D206" s="28" t="s">
        <v>672</v>
      </c>
      <c r="E206" s="28" t="str">
        <f>VLOOKUP(D206,Sheet2!A$1:B$353,2,FALSE)</f>
        <v>Large Urban</v>
      </c>
      <c r="F206" s="29">
        <v>24647</v>
      </c>
      <c r="G206" s="29">
        <v>30754</v>
      </c>
      <c r="H206" s="29">
        <v>21338</v>
      </c>
      <c r="I206" s="29">
        <v>5924</v>
      </c>
      <c r="J206" s="29">
        <v>3582</v>
      </c>
      <c r="K206" s="29">
        <v>1637</v>
      </c>
      <c r="L206" s="29">
        <v>678</v>
      </c>
      <c r="M206" s="29">
        <v>65</v>
      </c>
      <c r="N206" s="30">
        <v>88625</v>
      </c>
      <c r="O206" s="31">
        <v>178</v>
      </c>
      <c r="P206" s="66">
        <f t="shared" si="54"/>
        <v>7.2219742767882502E-3</v>
      </c>
      <c r="Q206" s="87">
        <f t="shared" si="55"/>
        <v>17</v>
      </c>
      <c r="R206" s="29">
        <v>223</v>
      </c>
      <c r="S206" s="66">
        <f t="shared" si="56"/>
        <v>7.2510892891981529E-3</v>
      </c>
      <c r="T206" s="87">
        <f t="shared" si="57"/>
        <v>17</v>
      </c>
      <c r="U206" s="29">
        <v>140</v>
      </c>
      <c r="V206" s="66">
        <f t="shared" si="58"/>
        <v>6.5610647670822008E-3</v>
      </c>
      <c r="W206" s="87">
        <f t="shared" si="59"/>
        <v>18</v>
      </c>
      <c r="X206" s="29">
        <v>98</v>
      </c>
      <c r="Y206" s="66">
        <f t="shared" si="60"/>
        <v>1.6542876434841324E-2</v>
      </c>
      <c r="Z206" s="87">
        <f t="shared" si="61"/>
        <v>8</v>
      </c>
      <c r="AA206" s="29">
        <v>124</v>
      </c>
      <c r="AB206" s="66">
        <f t="shared" si="62"/>
        <v>3.461753210496929E-2</v>
      </c>
      <c r="AC206" s="87">
        <f t="shared" si="63"/>
        <v>3</v>
      </c>
      <c r="AD206" s="29">
        <v>105</v>
      </c>
      <c r="AE206" s="66">
        <f t="shared" si="64"/>
        <v>6.4141722663408673E-2</v>
      </c>
      <c r="AF206" s="87">
        <f t="shared" si="65"/>
        <v>3</v>
      </c>
      <c r="AG206" s="29">
        <v>39</v>
      </c>
      <c r="AH206" s="66">
        <f t="shared" si="66"/>
        <v>5.7522123893805309E-2</v>
      </c>
      <c r="AI206" s="87">
        <f t="shared" si="67"/>
        <v>4</v>
      </c>
      <c r="AJ206" s="29">
        <v>2</v>
      </c>
      <c r="AK206" s="66">
        <f t="shared" si="68"/>
        <v>3.0769230769230771E-2</v>
      </c>
      <c r="AL206" s="87">
        <f t="shared" si="69"/>
        <v>13</v>
      </c>
      <c r="AM206" s="30">
        <v>909</v>
      </c>
      <c r="AN206" s="79">
        <f t="shared" si="70"/>
        <v>1.025669957686883E-2</v>
      </c>
      <c r="AO206" s="32">
        <f t="shared" si="71"/>
        <v>10</v>
      </c>
      <c r="AP206" s="33"/>
      <c r="AQ206" s="33"/>
      <c r="AR206" s="33"/>
      <c r="AS206" s="33"/>
      <c r="AT206" s="33"/>
      <c r="AU206" s="33"/>
      <c r="AV206" s="33"/>
      <c r="AW206" s="34"/>
      <c r="AX206" s="34"/>
      <c r="AY206" s="34"/>
      <c r="AZ206" s="34"/>
      <c r="BA206" s="34"/>
      <c r="BB206" s="34"/>
      <c r="BC206" s="34"/>
    </row>
    <row r="207" spans="1:55" x14ac:dyDescent="0.2">
      <c r="A207" s="25" t="s">
        <v>388</v>
      </c>
      <c r="B207" s="26" t="s">
        <v>18</v>
      </c>
      <c r="C207" s="27" t="s">
        <v>22</v>
      </c>
      <c r="D207" s="28" t="s">
        <v>389</v>
      </c>
      <c r="E207" s="28" t="str">
        <f>VLOOKUP(D207,Sheet2!A$1:B$353,2,FALSE)</f>
        <v>Large Urban</v>
      </c>
      <c r="F207" s="29">
        <v>27875</v>
      </c>
      <c r="G207" s="29">
        <v>12090</v>
      </c>
      <c r="H207" s="29">
        <v>9561</v>
      </c>
      <c r="I207" s="29">
        <v>6324</v>
      </c>
      <c r="J207" s="29">
        <v>2491</v>
      </c>
      <c r="K207" s="29">
        <v>1229</v>
      </c>
      <c r="L207" s="29">
        <v>891</v>
      </c>
      <c r="M207" s="29">
        <v>54</v>
      </c>
      <c r="N207" s="30">
        <v>60515</v>
      </c>
      <c r="O207" s="31">
        <v>137</v>
      </c>
      <c r="P207" s="66">
        <f t="shared" si="54"/>
        <v>4.9147982062780265E-3</v>
      </c>
      <c r="Q207" s="87">
        <f t="shared" si="55"/>
        <v>26</v>
      </c>
      <c r="R207" s="29">
        <v>64</v>
      </c>
      <c r="S207" s="66">
        <f t="shared" si="56"/>
        <v>5.293631100082713E-3</v>
      </c>
      <c r="T207" s="87">
        <f t="shared" si="57"/>
        <v>22</v>
      </c>
      <c r="U207" s="29">
        <v>26</v>
      </c>
      <c r="V207" s="66">
        <f t="shared" si="58"/>
        <v>2.7193808179060766E-3</v>
      </c>
      <c r="W207" s="87">
        <f t="shared" si="59"/>
        <v>31</v>
      </c>
      <c r="X207" s="29">
        <v>25</v>
      </c>
      <c r="Y207" s="66">
        <f t="shared" si="60"/>
        <v>3.9531941808981655E-3</v>
      </c>
      <c r="Z207" s="87">
        <f t="shared" si="61"/>
        <v>26</v>
      </c>
      <c r="AA207" s="29">
        <v>11</v>
      </c>
      <c r="AB207" s="66">
        <f t="shared" si="62"/>
        <v>4.415897230028101E-3</v>
      </c>
      <c r="AC207" s="87">
        <f t="shared" si="63"/>
        <v>22</v>
      </c>
      <c r="AD207" s="29">
        <v>2</v>
      </c>
      <c r="AE207" s="66">
        <f t="shared" si="64"/>
        <v>1.6273393002441008E-3</v>
      </c>
      <c r="AF207" s="87">
        <f t="shared" si="65"/>
        <v>36</v>
      </c>
      <c r="AG207" s="29">
        <v>6</v>
      </c>
      <c r="AH207" s="66">
        <f t="shared" si="66"/>
        <v>6.7340067340067337E-3</v>
      </c>
      <c r="AI207" s="87">
        <f t="shared" si="67"/>
        <v>21</v>
      </c>
      <c r="AJ207" s="29">
        <v>0</v>
      </c>
      <c r="AK207" s="66">
        <f t="shared" si="68"/>
        <v>0</v>
      </c>
      <c r="AL207" s="87">
        <f t="shared" si="69"/>
        <v>27</v>
      </c>
      <c r="AM207" s="30">
        <v>271</v>
      </c>
      <c r="AN207" s="79">
        <f t="shared" si="70"/>
        <v>4.4782285383789143E-3</v>
      </c>
      <c r="AO207" s="32">
        <f t="shared" si="71"/>
        <v>26</v>
      </c>
      <c r="AP207" s="33"/>
      <c r="AQ207" s="33"/>
      <c r="AR207" s="33"/>
      <c r="AS207" s="33"/>
      <c r="AT207" s="33"/>
      <c r="AU207" s="33"/>
      <c r="AV207" s="33"/>
      <c r="AW207" s="34"/>
      <c r="AX207" s="34"/>
      <c r="AY207" s="34"/>
      <c r="AZ207" s="34"/>
      <c r="BA207" s="34"/>
      <c r="BB207" s="34"/>
      <c r="BC207" s="34"/>
    </row>
    <row r="208" spans="1:55" x14ac:dyDescent="0.2">
      <c r="A208" s="25" t="s">
        <v>390</v>
      </c>
      <c r="B208" s="26" t="s">
        <v>18</v>
      </c>
      <c r="C208" s="27" t="s">
        <v>55</v>
      </c>
      <c r="D208" s="28" t="s">
        <v>391</v>
      </c>
      <c r="E208" s="28" t="str">
        <f>VLOOKUP(D208,Sheet2!A$1:B$353,2,FALSE)</f>
        <v>Rural 80</v>
      </c>
      <c r="F208" s="29">
        <v>1330</v>
      </c>
      <c r="G208" s="29">
        <v>2819</v>
      </c>
      <c r="H208" s="29">
        <v>6902</v>
      </c>
      <c r="I208" s="29">
        <v>4926</v>
      </c>
      <c r="J208" s="29">
        <v>3080</v>
      </c>
      <c r="K208" s="29">
        <v>1800</v>
      </c>
      <c r="L208" s="29">
        <v>1020</v>
      </c>
      <c r="M208" s="29">
        <v>96</v>
      </c>
      <c r="N208" s="30">
        <v>21973</v>
      </c>
      <c r="O208" s="31">
        <v>78</v>
      </c>
      <c r="P208" s="66">
        <f t="shared" si="54"/>
        <v>5.8646616541353384E-2</v>
      </c>
      <c r="Q208" s="87">
        <f t="shared" si="55"/>
        <v>8</v>
      </c>
      <c r="R208" s="29">
        <v>170</v>
      </c>
      <c r="S208" s="66">
        <f t="shared" si="56"/>
        <v>6.0305072720822986E-2</v>
      </c>
      <c r="T208" s="87">
        <f t="shared" si="57"/>
        <v>3</v>
      </c>
      <c r="U208" s="29">
        <v>445</v>
      </c>
      <c r="V208" s="66">
        <f t="shared" si="58"/>
        <v>6.4474065488264273E-2</v>
      </c>
      <c r="W208" s="87">
        <f t="shared" si="59"/>
        <v>5</v>
      </c>
      <c r="X208" s="29">
        <v>405</v>
      </c>
      <c r="Y208" s="66">
        <f t="shared" si="60"/>
        <v>8.221680876979294E-2</v>
      </c>
      <c r="Z208" s="87">
        <f t="shared" si="61"/>
        <v>3</v>
      </c>
      <c r="AA208" s="29">
        <v>254</v>
      </c>
      <c r="AB208" s="66">
        <f t="shared" si="62"/>
        <v>8.2467532467532467E-2</v>
      </c>
      <c r="AC208" s="87">
        <f t="shared" si="63"/>
        <v>3</v>
      </c>
      <c r="AD208" s="29">
        <v>167</v>
      </c>
      <c r="AE208" s="66">
        <f t="shared" si="64"/>
        <v>9.2777777777777778E-2</v>
      </c>
      <c r="AF208" s="87">
        <f t="shared" si="65"/>
        <v>6</v>
      </c>
      <c r="AG208" s="29">
        <v>105</v>
      </c>
      <c r="AH208" s="66">
        <f t="shared" si="66"/>
        <v>0.10294117647058823</v>
      </c>
      <c r="AI208" s="87">
        <f t="shared" si="67"/>
        <v>8</v>
      </c>
      <c r="AJ208" s="29">
        <v>11</v>
      </c>
      <c r="AK208" s="66">
        <f t="shared" si="68"/>
        <v>0.11458333333333333</v>
      </c>
      <c r="AL208" s="87">
        <f t="shared" si="69"/>
        <v>9</v>
      </c>
      <c r="AM208" s="30">
        <v>1635</v>
      </c>
      <c r="AN208" s="79">
        <f t="shared" si="70"/>
        <v>7.4409502571337549E-2</v>
      </c>
      <c r="AO208" s="32">
        <f t="shared" si="71"/>
        <v>4</v>
      </c>
      <c r="AP208" s="33"/>
      <c r="AQ208" s="33"/>
      <c r="AR208" s="33"/>
      <c r="AS208" s="33"/>
      <c r="AT208" s="33"/>
      <c r="AU208" s="33"/>
      <c r="AV208" s="33"/>
      <c r="AW208" s="34"/>
      <c r="AX208" s="34"/>
      <c r="AY208" s="34"/>
      <c r="AZ208" s="34"/>
      <c r="BA208" s="34"/>
      <c r="BB208" s="34"/>
      <c r="BC208" s="34"/>
    </row>
    <row r="209" spans="1:55" x14ac:dyDescent="0.2">
      <c r="A209" s="25" t="s">
        <v>392</v>
      </c>
      <c r="B209" s="26" t="s">
        <v>54</v>
      </c>
      <c r="C209" s="27" t="s">
        <v>19</v>
      </c>
      <c r="D209" s="28" t="s">
        <v>673</v>
      </c>
      <c r="E209" s="28" t="str">
        <f>VLOOKUP(D209,Sheet2!A$1:B$353,2,FALSE)</f>
        <v>Large Urban</v>
      </c>
      <c r="F209" s="29">
        <v>5539</v>
      </c>
      <c r="G209" s="29">
        <v>13320</v>
      </c>
      <c r="H209" s="29">
        <v>27567</v>
      </c>
      <c r="I209" s="29">
        <v>10311</v>
      </c>
      <c r="J209" s="29">
        <v>5257</v>
      </c>
      <c r="K209" s="29">
        <v>3229</v>
      </c>
      <c r="L209" s="29">
        <v>1792</v>
      </c>
      <c r="M209" s="29">
        <v>81</v>
      </c>
      <c r="N209" s="30">
        <v>67096</v>
      </c>
      <c r="O209" s="31">
        <v>130</v>
      </c>
      <c r="P209" s="66">
        <f t="shared" si="54"/>
        <v>2.3469940422458927E-2</v>
      </c>
      <c r="Q209" s="87">
        <f t="shared" si="55"/>
        <v>3</v>
      </c>
      <c r="R209" s="29">
        <v>257</v>
      </c>
      <c r="S209" s="66">
        <f t="shared" si="56"/>
        <v>1.9294294294294294E-2</v>
      </c>
      <c r="T209" s="87">
        <f t="shared" si="57"/>
        <v>2</v>
      </c>
      <c r="U209" s="29">
        <v>431</v>
      </c>
      <c r="V209" s="66">
        <f t="shared" si="58"/>
        <v>1.5634635615046976E-2</v>
      </c>
      <c r="W209" s="87">
        <f t="shared" si="59"/>
        <v>4</v>
      </c>
      <c r="X209" s="29">
        <v>155</v>
      </c>
      <c r="Y209" s="66">
        <f t="shared" si="60"/>
        <v>1.5032489574241102E-2</v>
      </c>
      <c r="Z209" s="87">
        <f t="shared" si="61"/>
        <v>10</v>
      </c>
      <c r="AA209" s="29">
        <v>55</v>
      </c>
      <c r="AB209" s="66">
        <f t="shared" si="62"/>
        <v>1.046224082176146E-2</v>
      </c>
      <c r="AC209" s="87">
        <f t="shared" si="63"/>
        <v>12</v>
      </c>
      <c r="AD209" s="29">
        <v>31</v>
      </c>
      <c r="AE209" s="66">
        <f t="shared" si="64"/>
        <v>9.6004955094456494E-3</v>
      </c>
      <c r="AF209" s="87">
        <f t="shared" si="65"/>
        <v>12</v>
      </c>
      <c r="AG209" s="29">
        <v>10</v>
      </c>
      <c r="AH209" s="66">
        <f t="shared" si="66"/>
        <v>5.580357142857143E-3</v>
      </c>
      <c r="AI209" s="87">
        <f t="shared" si="67"/>
        <v>24</v>
      </c>
      <c r="AJ209" s="29">
        <v>3</v>
      </c>
      <c r="AK209" s="66">
        <f t="shared" si="68"/>
        <v>3.7037037037037035E-2</v>
      </c>
      <c r="AL209" s="87">
        <f t="shared" si="69"/>
        <v>10</v>
      </c>
      <c r="AM209" s="30">
        <v>1072</v>
      </c>
      <c r="AN209" s="79">
        <f t="shared" si="70"/>
        <v>1.5977107428162631E-2</v>
      </c>
      <c r="AO209" s="32">
        <f t="shared" si="71"/>
        <v>5</v>
      </c>
      <c r="AP209" s="33"/>
      <c r="AQ209" s="33"/>
      <c r="AR209" s="33"/>
      <c r="AS209" s="33"/>
      <c r="AT209" s="33"/>
      <c r="AU209" s="33"/>
      <c r="AV209" s="33"/>
      <c r="AW209" s="34"/>
      <c r="AX209" s="34"/>
      <c r="AY209" s="34"/>
      <c r="AZ209" s="34"/>
      <c r="BA209" s="34"/>
      <c r="BB209" s="34"/>
      <c r="BC209" s="34"/>
    </row>
    <row r="210" spans="1:55" x14ac:dyDescent="0.2">
      <c r="A210" s="25" t="s">
        <v>393</v>
      </c>
      <c r="B210" s="26" t="s">
        <v>38</v>
      </c>
      <c r="C210" s="27" t="s">
        <v>39</v>
      </c>
      <c r="D210" s="28" t="s">
        <v>394</v>
      </c>
      <c r="E210" s="28" t="str">
        <f>VLOOKUP(D210,Sheet2!A$1:B$353,2,FALSE)</f>
        <v>Major Urban</v>
      </c>
      <c r="F210" s="29">
        <v>1717</v>
      </c>
      <c r="G210" s="29">
        <v>12388</v>
      </c>
      <c r="H210" s="29">
        <v>25734</v>
      </c>
      <c r="I210" s="29">
        <v>31753</v>
      </c>
      <c r="J210" s="29">
        <v>19308</v>
      </c>
      <c r="K210" s="29">
        <v>7244</v>
      </c>
      <c r="L210" s="29">
        <v>3130</v>
      </c>
      <c r="M210" s="29">
        <v>197</v>
      </c>
      <c r="N210" s="30">
        <v>101471</v>
      </c>
      <c r="O210" s="31">
        <v>36</v>
      </c>
      <c r="P210" s="66">
        <f t="shared" si="54"/>
        <v>2.0966802562609202E-2</v>
      </c>
      <c r="Q210" s="87">
        <f t="shared" si="55"/>
        <v>16</v>
      </c>
      <c r="R210" s="29">
        <v>263</v>
      </c>
      <c r="S210" s="66">
        <f t="shared" si="56"/>
        <v>2.1230222796254441E-2</v>
      </c>
      <c r="T210" s="87">
        <f t="shared" si="57"/>
        <v>6</v>
      </c>
      <c r="U210" s="29">
        <v>363</v>
      </c>
      <c r="V210" s="66">
        <f t="shared" si="58"/>
        <v>1.4105852179995337E-2</v>
      </c>
      <c r="W210" s="87">
        <f t="shared" si="59"/>
        <v>11</v>
      </c>
      <c r="X210" s="29">
        <v>282</v>
      </c>
      <c r="Y210" s="66">
        <f t="shared" si="60"/>
        <v>8.8810506093912386E-3</v>
      </c>
      <c r="Z210" s="87">
        <f t="shared" si="61"/>
        <v>22</v>
      </c>
      <c r="AA210" s="29">
        <v>120</v>
      </c>
      <c r="AB210" s="66">
        <f t="shared" si="62"/>
        <v>6.2150403977625857E-3</v>
      </c>
      <c r="AC210" s="87">
        <f t="shared" si="63"/>
        <v>29</v>
      </c>
      <c r="AD210" s="29">
        <v>44</v>
      </c>
      <c r="AE210" s="66">
        <f t="shared" si="64"/>
        <v>6.0739922694643842E-3</v>
      </c>
      <c r="AF210" s="87">
        <f t="shared" si="65"/>
        <v>33</v>
      </c>
      <c r="AG210" s="29">
        <v>16</v>
      </c>
      <c r="AH210" s="66">
        <f t="shared" si="66"/>
        <v>5.111821086261981E-3</v>
      </c>
      <c r="AI210" s="87">
        <f t="shared" si="67"/>
        <v>40</v>
      </c>
      <c r="AJ210" s="29">
        <v>1</v>
      </c>
      <c r="AK210" s="66">
        <f t="shared" si="68"/>
        <v>5.076142131979695E-3</v>
      </c>
      <c r="AL210" s="87">
        <f t="shared" si="69"/>
        <v>48</v>
      </c>
      <c r="AM210" s="30">
        <v>1125</v>
      </c>
      <c r="AN210" s="79">
        <f t="shared" si="70"/>
        <v>1.1086911531373495E-2</v>
      </c>
      <c r="AO210" s="32">
        <f t="shared" si="71"/>
        <v>18</v>
      </c>
      <c r="AP210" s="33"/>
      <c r="AQ210" s="33"/>
      <c r="AR210" s="33"/>
      <c r="AS210" s="33"/>
      <c r="AT210" s="33"/>
      <c r="AU210" s="33"/>
      <c r="AV210" s="33"/>
      <c r="AW210" s="34"/>
      <c r="AX210" s="34"/>
      <c r="AY210" s="34"/>
      <c r="AZ210" s="34"/>
      <c r="BA210" s="34"/>
      <c r="BB210" s="34"/>
      <c r="BC210" s="34"/>
    </row>
    <row r="211" spans="1:55" x14ac:dyDescent="0.2">
      <c r="A211" s="25" t="s">
        <v>395</v>
      </c>
      <c r="B211" s="26" t="s">
        <v>54</v>
      </c>
      <c r="C211" s="27" t="s">
        <v>160</v>
      </c>
      <c r="D211" s="28" t="s">
        <v>674</v>
      </c>
      <c r="E211" s="28" t="str">
        <f>VLOOKUP(D211,Sheet2!A$1:B$353,2,FALSE)</f>
        <v>Significant Rural</v>
      </c>
      <c r="F211" s="29">
        <v>26799</v>
      </c>
      <c r="G211" s="29">
        <v>12653</v>
      </c>
      <c r="H211" s="29">
        <v>13651</v>
      </c>
      <c r="I211" s="29">
        <v>5152</v>
      </c>
      <c r="J211" s="29">
        <v>2953</v>
      </c>
      <c r="K211" s="29">
        <v>840</v>
      </c>
      <c r="L211" s="29">
        <v>381</v>
      </c>
      <c r="M211" s="29">
        <v>23</v>
      </c>
      <c r="N211" s="30">
        <v>62452</v>
      </c>
      <c r="O211" s="31">
        <v>53</v>
      </c>
      <c r="P211" s="66">
        <f t="shared" si="54"/>
        <v>1.9776857345423335E-3</v>
      </c>
      <c r="Q211" s="87">
        <f t="shared" si="55"/>
        <v>53</v>
      </c>
      <c r="R211" s="29">
        <v>42</v>
      </c>
      <c r="S211" s="66">
        <f t="shared" si="56"/>
        <v>3.3193709001817749E-3</v>
      </c>
      <c r="T211" s="87">
        <f t="shared" si="57"/>
        <v>41</v>
      </c>
      <c r="U211" s="29">
        <v>25</v>
      </c>
      <c r="V211" s="66">
        <f t="shared" si="58"/>
        <v>1.8313676653725001E-3</v>
      </c>
      <c r="W211" s="87">
        <f t="shared" si="59"/>
        <v>46</v>
      </c>
      <c r="X211" s="29">
        <v>17</v>
      </c>
      <c r="Y211" s="66">
        <f t="shared" si="60"/>
        <v>3.299689440993789E-3</v>
      </c>
      <c r="Z211" s="87">
        <f t="shared" si="61"/>
        <v>39</v>
      </c>
      <c r="AA211" s="29">
        <v>7</v>
      </c>
      <c r="AB211" s="66">
        <f t="shared" si="62"/>
        <v>2.3704707077548256E-3</v>
      </c>
      <c r="AC211" s="87">
        <f t="shared" si="63"/>
        <v>50</v>
      </c>
      <c r="AD211" s="29">
        <v>3</v>
      </c>
      <c r="AE211" s="66">
        <f t="shared" si="64"/>
        <v>3.5714285714285713E-3</v>
      </c>
      <c r="AF211" s="87">
        <f t="shared" si="65"/>
        <v>42</v>
      </c>
      <c r="AG211" s="29">
        <v>0</v>
      </c>
      <c r="AH211" s="66">
        <f t="shared" si="66"/>
        <v>0</v>
      </c>
      <c r="AI211" s="87">
        <f t="shared" si="67"/>
        <v>52</v>
      </c>
      <c r="AJ211" s="29">
        <v>0</v>
      </c>
      <c r="AK211" s="66">
        <f t="shared" si="68"/>
        <v>0</v>
      </c>
      <c r="AL211" s="87">
        <f t="shared" si="69"/>
        <v>45</v>
      </c>
      <c r="AM211" s="30">
        <v>147</v>
      </c>
      <c r="AN211" s="79">
        <f t="shared" si="70"/>
        <v>2.3538077243322872E-3</v>
      </c>
      <c r="AO211" s="32">
        <f t="shared" si="71"/>
        <v>50</v>
      </c>
      <c r="AP211" s="33"/>
      <c r="AQ211" s="33"/>
      <c r="AR211" s="33"/>
      <c r="AS211" s="33"/>
      <c r="AT211" s="33"/>
      <c r="AU211" s="33"/>
      <c r="AV211" s="33"/>
      <c r="AW211" s="34"/>
      <c r="AX211" s="34"/>
      <c r="AY211" s="34"/>
      <c r="AZ211" s="34"/>
      <c r="BA211" s="34"/>
      <c r="BB211" s="34"/>
      <c r="BC211" s="34"/>
    </row>
    <row r="212" spans="1:55" x14ac:dyDescent="0.2">
      <c r="A212" s="25" t="s">
        <v>396</v>
      </c>
      <c r="B212" s="26" t="s">
        <v>18</v>
      </c>
      <c r="C212" s="27" t="s">
        <v>60</v>
      </c>
      <c r="D212" s="28" t="s">
        <v>397</v>
      </c>
      <c r="E212" s="28" t="str">
        <f>VLOOKUP(D212,Sheet2!A$1:B$353,2,FALSE)</f>
        <v>Other Urban</v>
      </c>
      <c r="F212" s="29">
        <v>7496</v>
      </c>
      <c r="G212" s="29">
        <v>11704</v>
      </c>
      <c r="H212" s="29">
        <v>7207</v>
      </c>
      <c r="I212" s="29">
        <v>4210</v>
      </c>
      <c r="J212" s="29">
        <v>3116</v>
      </c>
      <c r="K212" s="29">
        <v>1131</v>
      </c>
      <c r="L212" s="29">
        <v>434</v>
      </c>
      <c r="M212" s="29">
        <v>20</v>
      </c>
      <c r="N212" s="30">
        <v>35318</v>
      </c>
      <c r="O212" s="31">
        <v>7</v>
      </c>
      <c r="P212" s="66">
        <f t="shared" si="54"/>
        <v>9.3383137673425825E-4</v>
      </c>
      <c r="Q212" s="87">
        <f t="shared" si="55"/>
        <v>50</v>
      </c>
      <c r="R212" s="29">
        <v>8</v>
      </c>
      <c r="S212" s="66">
        <f t="shared" si="56"/>
        <v>6.8352699931647305E-4</v>
      </c>
      <c r="T212" s="87">
        <f t="shared" si="57"/>
        <v>54</v>
      </c>
      <c r="U212" s="29">
        <v>8</v>
      </c>
      <c r="V212" s="66">
        <f t="shared" si="58"/>
        <v>1.1100319134175107E-3</v>
      </c>
      <c r="W212" s="87">
        <f t="shared" si="59"/>
        <v>53</v>
      </c>
      <c r="X212" s="29">
        <v>4</v>
      </c>
      <c r="Y212" s="66">
        <f t="shared" si="60"/>
        <v>9.501187648456057E-4</v>
      </c>
      <c r="Z212" s="87">
        <f t="shared" si="61"/>
        <v>54</v>
      </c>
      <c r="AA212" s="29">
        <v>6</v>
      </c>
      <c r="AB212" s="66">
        <f t="shared" si="62"/>
        <v>1.9255455712451862E-3</v>
      </c>
      <c r="AC212" s="87">
        <f t="shared" si="63"/>
        <v>46</v>
      </c>
      <c r="AD212" s="29">
        <v>1</v>
      </c>
      <c r="AE212" s="66">
        <f t="shared" si="64"/>
        <v>8.8417329796640137E-4</v>
      </c>
      <c r="AF212" s="87">
        <f t="shared" si="65"/>
        <v>53</v>
      </c>
      <c r="AG212" s="29">
        <v>1</v>
      </c>
      <c r="AH212" s="66">
        <f t="shared" si="66"/>
        <v>2.304147465437788E-3</v>
      </c>
      <c r="AI212" s="87">
        <f t="shared" si="67"/>
        <v>49</v>
      </c>
      <c r="AJ212" s="29">
        <v>0</v>
      </c>
      <c r="AK212" s="66">
        <f t="shared" si="68"/>
        <v>0</v>
      </c>
      <c r="AL212" s="87">
        <f t="shared" si="69"/>
        <v>28</v>
      </c>
      <c r="AM212" s="30">
        <v>35</v>
      </c>
      <c r="AN212" s="79">
        <f t="shared" si="70"/>
        <v>9.9099609264397762E-4</v>
      </c>
      <c r="AO212" s="32">
        <f t="shared" si="71"/>
        <v>54</v>
      </c>
      <c r="AP212" s="33"/>
      <c r="AQ212" s="33"/>
      <c r="AR212" s="33"/>
      <c r="AS212" s="33"/>
      <c r="AT212" s="33"/>
      <c r="AU212" s="33"/>
      <c r="AV212" s="33"/>
      <c r="AW212" s="34"/>
      <c r="AX212" s="34"/>
      <c r="AY212" s="34"/>
      <c r="AZ212" s="34"/>
      <c r="BA212" s="34"/>
      <c r="BB212" s="34"/>
      <c r="BC212" s="34"/>
    </row>
    <row r="213" spans="1:55" x14ac:dyDescent="0.2">
      <c r="A213" s="25" t="s">
        <v>398</v>
      </c>
      <c r="B213" s="26" t="s">
        <v>18</v>
      </c>
      <c r="C213" s="27" t="s">
        <v>19</v>
      </c>
      <c r="D213" s="28" t="s">
        <v>675</v>
      </c>
      <c r="E213" s="28" t="str">
        <f>VLOOKUP(D213,Sheet2!A$1:B$353,2,FALSE)</f>
        <v>Other Urban</v>
      </c>
      <c r="F213" s="29">
        <v>1011</v>
      </c>
      <c r="G213" s="29">
        <v>3601</v>
      </c>
      <c r="H213" s="29">
        <v>11465</v>
      </c>
      <c r="I213" s="29">
        <v>16610</v>
      </c>
      <c r="J213" s="29">
        <v>10337</v>
      </c>
      <c r="K213" s="29">
        <v>7026</v>
      </c>
      <c r="L213" s="29">
        <v>6989</v>
      </c>
      <c r="M213" s="29">
        <v>936</v>
      </c>
      <c r="N213" s="30">
        <v>57975</v>
      </c>
      <c r="O213" s="31">
        <v>14</v>
      </c>
      <c r="P213" s="66">
        <f t="shared" si="54"/>
        <v>1.3847675568743818E-2</v>
      </c>
      <c r="Q213" s="87">
        <f t="shared" si="55"/>
        <v>16</v>
      </c>
      <c r="R213" s="29">
        <v>36</v>
      </c>
      <c r="S213" s="66">
        <f t="shared" si="56"/>
        <v>9.9972229936128847E-3</v>
      </c>
      <c r="T213" s="87">
        <f t="shared" si="57"/>
        <v>15</v>
      </c>
      <c r="U213" s="29">
        <v>92</v>
      </c>
      <c r="V213" s="66">
        <f t="shared" si="58"/>
        <v>8.0244221543829038E-3</v>
      </c>
      <c r="W213" s="87">
        <f t="shared" si="59"/>
        <v>18</v>
      </c>
      <c r="X213" s="29">
        <v>104</v>
      </c>
      <c r="Y213" s="66">
        <f t="shared" si="60"/>
        <v>6.2612883804936785E-3</v>
      </c>
      <c r="Z213" s="87">
        <f t="shared" si="61"/>
        <v>21</v>
      </c>
      <c r="AA213" s="29">
        <v>54</v>
      </c>
      <c r="AB213" s="66">
        <f t="shared" si="62"/>
        <v>5.2239527909451484E-3</v>
      </c>
      <c r="AC213" s="87">
        <f t="shared" si="63"/>
        <v>22</v>
      </c>
      <c r="AD213" s="29">
        <v>29</v>
      </c>
      <c r="AE213" s="66">
        <f t="shared" si="64"/>
        <v>4.1275263307714201E-3</v>
      </c>
      <c r="AF213" s="87">
        <f t="shared" si="65"/>
        <v>35</v>
      </c>
      <c r="AG213" s="29">
        <v>28</v>
      </c>
      <c r="AH213" s="66">
        <f t="shared" si="66"/>
        <v>4.0062956073830302E-3</v>
      </c>
      <c r="AI213" s="87">
        <f t="shared" si="67"/>
        <v>41</v>
      </c>
      <c r="AJ213" s="29">
        <v>7</v>
      </c>
      <c r="AK213" s="66">
        <f t="shared" si="68"/>
        <v>7.478632478632479E-3</v>
      </c>
      <c r="AL213" s="87">
        <f t="shared" si="69"/>
        <v>26</v>
      </c>
      <c r="AM213" s="30">
        <v>364</v>
      </c>
      <c r="AN213" s="79">
        <f t="shared" si="70"/>
        <v>6.2785683484260458E-3</v>
      </c>
      <c r="AO213" s="32">
        <f t="shared" si="71"/>
        <v>25</v>
      </c>
      <c r="AP213" s="33"/>
      <c r="AQ213" s="33"/>
      <c r="AR213" s="33"/>
      <c r="AS213" s="33"/>
      <c r="AT213" s="33"/>
      <c r="AU213" s="33"/>
      <c r="AV213" s="33"/>
      <c r="AW213" s="34"/>
      <c r="AX213" s="34"/>
      <c r="AY213" s="34"/>
      <c r="AZ213" s="34"/>
      <c r="BA213" s="34"/>
      <c r="BB213" s="34"/>
      <c r="BC213" s="34"/>
    </row>
    <row r="214" spans="1:55" x14ac:dyDescent="0.2">
      <c r="A214" s="25" t="s">
        <v>399</v>
      </c>
      <c r="B214" s="26" t="s">
        <v>18</v>
      </c>
      <c r="C214" s="27" t="s">
        <v>22</v>
      </c>
      <c r="D214" s="28" t="s">
        <v>400</v>
      </c>
      <c r="E214" s="28" t="str">
        <f>VLOOKUP(D214,Sheet2!A$1:B$353,2,FALSE)</f>
        <v>Rural 80</v>
      </c>
      <c r="F214" s="29">
        <v>3511</v>
      </c>
      <c r="G214" s="29">
        <v>4821</v>
      </c>
      <c r="H214" s="29">
        <v>4823</v>
      </c>
      <c r="I214" s="29">
        <v>4435</v>
      </c>
      <c r="J214" s="29">
        <v>3262</v>
      </c>
      <c r="K214" s="29">
        <v>2035</v>
      </c>
      <c r="L214" s="29">
        <v>1879</v>
      </c>
      <c r="M214" s="29">
        <v>206</v>
      </c>
      <c r="N214" s="30">
        <v>24972</v>
      </c>
      <c r="O214" s="31">
        <v>32</v>
      </c>
      <c r="P214" s="66">
        <f t="shared" si="54"/>
        <v>9.1142124750783256E-3</v>
      </c>
      <c r="Q214" s="87">
        <f t="shared" si="55"/>
        <v>39</v>
      </c>
      <c r="R214" s="29">
        <v>43</v>
      </c>
      <c r="S214" s="66">
        <f t="shared" si="56"/>
        <v>8.9193113461937361E-3</v>
      </c>
      <c r="T214" s="87">
        <f t="shared" si="57"/>
        <v>30</v>
      </c>
      <c r="U214" s="29">
        <v>36</v>
      </c>
      <c r="V214" s="66">
        <f t="shared" si="58"/>
        <v>7.4642338793282186E-3</v>
      </c>
      <c r="W214" s="87">
        <f t="shared" si="59"/>
        <v>35</v>
      </c>
      <c r="X214" s="29">
        <v>34</v>
      </c>
      <c r="Y214" s="66">
        <f t="shared" si="60"/>
        <v>7.6662908680947012E-3</v>
      </c>
      <c r="Z214" s="87">
        <f t="shared" si="61"/>
        <v>38</v>
      </c>
      <c r="AA214" s="29">
        <v>30</v>
      </c>
      <c r="AB214" s="66">
        <f t="shared" si="62"/>
        <v>9.1968117719190678E-3</v>
      </c>
      <c r="AC214" s="87">
        <f t="shared" si="63"/>
        <v>35</v>
      </c>
      <c r="AD214" s="29">
        <v>11</v>
      </c>
      <c r="AE214" s="66">
        <f t="shared" si="64"/>
        <v>5.4054054054054057E-3</v>
      </c>
      <c r="AF214" s="87">
        <f t="shared" si="65"/>
        <v>45</v>
      </c>
      <c r="AG214" s="29">
        <v>19</v>
      </c>
      <c r="AH214" s="66">
        <f t="shared" si="66"/>
        <v>1.0111761575306013E-2</v>
      </c>
      <c r="AI214" s="87">
        <f t="shared" si="67"/>
        <v>42</v>
      </c>
      <c r="AJ214" s="29">
        <v>1</v>
      </c>
      <c r="AK214" s="66">
        <f t="shared" si="68"/>
        <v>4.8543689320388345E-3</v>
      </c>
      <c r="AL214" s="87">
        <f t="shared" si="69"/>
        <v>50</v>
      </c>
      <c r="AM214" s="30">
        <v>206</v>
      </c>
      <c r="AN214" s="79">
        <f t="shared" si="70"/>
        <v>8.2492391478455867E-3</v>
      </c>
      <c r="AO214" s="32">
        <f t="shared" si="71"/>
        <v>36</v>
      </c>
      <c r="AP214" s="33"/>
      <c r="AQ214" s="33"/>
      <c r="AR214" s="33"/>
      <c r="AS214" s="33"/>
      <c r="AT214" s="33"/>
      <c r="AU214" s="33"/>
      <c r="AV214" s="33"/>
      <c r="AW214" s="34"/>
      <c r="AX214" s="34"/>
      <c r="AY214" s="34"/>
      <c r="AZ214" s="34"/>
      <c r="BA214" s="34"/>
      <c r="BB214" s="34"/>
      <c r="BC214" s="34"/>
    </row>
    <row r="215" spans="1:55" x14ac:dyDescent="0.2">
      <c r="A215" s="25" t="s">
        <v>401</v>
      </c>
      <c r="B215" s="26" t="s">
        <v>38</v>
      </c>
      <c r="C215" s="27" t="s">
        <v>39</v>
      </c>
      <c r="D215" s="28" t="s">
        <v>402</v>
      </c>
      <c r="E215" s="28" t="str">
        <f>VLOOKUP(D215,Sheet2!A$1:B$353,2,FALSE)</f>
        <v>Major Urban</v>
      </c>
      <c r="F215" s="29">
        <v>544</v>
      </c>
      <c r="G215" s="29">
        <v>2107</v>
      </c>
      <c r="H215" s="29">
        <v>12704</v>
      </c>
      <c r="I215" s="29">
        <v>20093</v>
      </c>
      <c r="J215" s="29">
        <v>19636</v>
      </c>
      <c r="K215" s="29">
        <v>11621</v>
      </c>
      <c r="L215" s="29">
        <v>12399</v>
      </c>
      <c r="M215" s="29">
        <v>3221</v>
      </c>
      <c r="N215" s="30">
        <v>82325</v>
      </c>
      <c r="O215" s="31">
        <v>10</v>
      </c>
      <c r="P215" s="66">
        <f t="shared" si="54"/>
        <v>1.8382352941176471E-2</v>
      </c>
      <c r="Q215" s="87">
        <f t="shared" si="55"/>
        <v>17</v>
      </c>
      <c r="R215" s="29">
        <v>24</v>
      </c>
      <c r="S215" s="66">
        <f t="shared" si="56"/>
        <v>1.1390602752728999E-2</v>
      </c>
      <c r="T215" s="87">
        <f t="shared" si="57"/>
        <v>20</v>
      </c>
      <c r="U215" s="29">
        <v>129</v>
      </c>
      <c r="V215" s="66">
        <f t="shared" si="58"/>
        <v>1.0154282115869018E-2</v>
      </c>
      <c r="W215" s="87">
        <f t="shared" si="59"/>
        <v>20</v>
      </c>
      <c r="X215" s="29">
        <v>181</v>
      </c>
      <c r="Y215" s="66">
        <f t="shared" si="60"/>
        <v>9.0081122779077285E-3</v>
      </c>
      <c r="Z215" s="87">
        <f t="shared" si="61"/>
        <v>21</v>
      </c>
      <c r="AA215" s="29">
        <v>220</v>
      </c>
      <c r="AB215" s="66">
        <f t="shared" si="62"/>
        <v>1.1203911183540437E-2</v>
      </c>
      <c r="AC215" s="87">
        <f t="shared" si="63"/>
        <v>16</v>
      </c>
      <c r="AD215" s="29">
        <v>108</v>
      </c>
      <c r="AE215" s="66">
        <f t="shared" si="64"/>
        <v>9.2935203510885467E-3</v>
      </c>
      <c r="AF215" s="87">
        <f t="shared" si="65"/>
        <v>17</v>
      </c>
      <c r="AG215" s="29">
        <v>120</v>
      </c>
      <c r="AH215" s="66">
        <f t="shared" si="66"/>
        <v>9.6781998548270028E-3</v>
      </c>
      <c r="AI215" s="87">
        <f t="shared" si="67"/>
        <v>23</v>
      </c>
      <c r="AJ215" s="29">
        <v>25</v>
      </c>
      <c r="AK215" s="66">
        <f t="shared" si="68"/>
        <v>7.7615647314498602E-3</v>
      </c>
      <c r="AL215" s="87">
        <f t="shared" si="69"/>
        <v>35</v>
      </c>
      <c r="AM215" s="30">
        <v>817</v>
      </c>
      <c r="AN215" s="79">
        <f t="shared" si="70"/>
        <v>9.9240813847555429E-3</v>
      </c>
      <c r="AO215" s="32">
        <f t="shared" si="71"/>
        <v>21</v>
      </c>
      <c r="AP215" s="33"/>
      <c r="AQ215" s="33"/>
      <c r="AR215" s="33"/>
      <c r="AS215" s="33"/>
      <c r="AT215" s="33"/>
      <c r="AU215" s="33"/>
      <c r="AV215" s="33"/>
      <c r="AW215" s="34"/>
      <c r="AX215" s="34"/>
      <c r="AY215" s="34"/>
      <c r="AZ215" s="34"/>
      <c r="BA215" s="34"/>
      <c r="BB215" s="34"/>
      <c r="BC215" s="34"/>
    </row>
    <row r="216" spans="1:55" x14ac:dyDescent="0.2">
      <c r="A216" s="25" t="s">
        <v>403</v>
      </c>
      <c r="B216" s="26" t="s">
        <v>18</v>
      </c>
      <c r="C216" s="27" t="s">
        <v>44</v>
      </c>
      <c r="D216" s="28" t="s">
        <v>404</v>
      </c>
      <c r="E216" s="28" t="str">
        <f>VLOOKUP(D216,Sheet2!A$1:B$353,2,FALSE)</f>
        <v>Rural 80</v>
      </c>
      <c r="F216" s="29">
        <v>3635</v>
      </c>
      <c r="G216" s="29">
        <v>4785</v>
      </c>
      <c r="H216" s="29">
        <v>5240</v>
      </c>
      <c r="I216" s="29">
        <v>3335</v>
      </c>
      <c r="J216" s="29">
        <v>3089</v>
      </c>
      <c r="K216" s="29">
        <v>1632</v>
      </c>
      <c r="L216" s="29">
        <v>807</v>
      </c>
      <c r="M216" s="29">
        <v>94</v>
      </c>
      <c r="N216" s="30">
        <v>22617</v>
      </c>
      <c r="O216" s="31">
        <v>90</v>
      </c>
      <c r="P216" s="66">
        <f t="shared" si="54"/>
        <v>2.4759284731774415E-2</v>
      </c>
      <c r="Q216" s="87">
        <f t="shared" si="55"/>
        <v>23</v>
      </c>
      <c r="R216" s="29">
        <v>165</v>
      </c>
      <c r="S216" s="66">
        <f t="shared" si="56"/>
        <v>3.4482758620689655E-2</v>
      </c>
      <c r="T216" s="87">
        <f t="shared" si="57"/>
        <v>11</v>
      </c>
      <c r="U216" s="29">
        <v>223</v>
      </c>
      <c r="V216" s="66">
        <f t="shared" si="58"/>
        <v>4.2557251908396945E-2</v>
      </c>
      <c r="W216" s="87">
        <f t="shared" si="59"/>
        <v>13</v>
      </c>
      <c r="X216" s="29">
        <v>212</v>
      </c>
      <c r="Y216" s="66">
        <f t="shared" si="60"/>
        <v>6.356821589205397E-2</v>
      </c>
      <c r="Z216" s="87">
        <f t="shared" si="61"/>
        <v>6</v>
      </c>
      <c r="AA216" s="29">
        <v>158</v>
      </c>
      <c r="AB216" s="66">
        <f t="shared" si="62"/>
        <v>5.1149239235998706E-2</v>
      </c>
      <c r="AC216" s="87">
        <f t="shared" si="63"/>
        <v>10</v>
      </c>
      <c r="AD216" s="29">
        <v>63</v>
      </c>
      <c r="AE216" s="66">
        <f t="shared" si="64"/>
        <v>3.860294117647059E-2</v>
      </c>
      <c r="AF216" s="87">
        <f t="shared" si="65"/>
        <v>15</v>
      </c>
      <c r="AG216" s="29">
        <v>31</v>
      </c>
      <c r="AH216" s="66">
        <f t="shared" si="66"/>
        <v>3.8413878562577448E-2</v>
      </c>
      <c r="AI216" s="87">
        <f t="shared" si="67"/>
        <v>19</v>
      </c>
      <c r="AJ216" s="29">
        <v>0</v>
      </c>
      <c r="AK216" s="66">
        <f t="shared" si="68"/>
        <v>0</v>
      </c>
      <c r="AL216" s="87">
        <f t="shared" si="69"/>
        <v>51</v>
      </c>
      <c r="AM216" s="30">
        <v>942</v>
      </c>
      <c r="AN216" s="79">
        <f t="shared" si="70"/>
        <v>4.1650086218331342E-2</v>
      </c>
      <c r="AO216" s="32">
        <f t="shared" si="71"/>
        <v>13</v>
      </c>
      <c r="AP216" s="33"/>
      <c r="AQ216" s="33"/>
      <c r="AR216" s="33"/>
      <c r="AS216" s="33"/>
      <c r="AT216" s="33"/>
      <c r="AU216" s="33"/>
      <c r="AV216" s="33"/>
      <c r="AW216" s="34"/>
      <c r="AX216" s="34"/>
      <c r="AY216" s="34"/>
      <c r="AZ216" s="34"/>
      <c r="BA216" s="34"/>
      <c r="BB216" s="34"/>
      <c r="BC216" s="34"/>
    </row>
    <row r="217" spans="1:55" x14ac:dyDescent="0.2">
      <c r="A217" s="25" t="s">
        <v>405</v>
      </c>
      <c r="B217" s="26" t="s">
        <v>43</v>
      </c>
      <c r="C217" s="27" t="s">
        <v>22</v>
      </c>
      <c r="D217" s="28" t="s">
        <v>406</v>
      </c>
      <c r="E217" s="28" t="str">
        <f>VLOOKUP(D217,Sheet2!A$1:B$353,2,FALSE)</f>
        <v>Major Urban</v>
      </c>
      <c r="F217" s="29">
        <v>50999</v>
      </c>
      <c r="G217" s="29">
        <v>14771</v>
      </c>
      <c r="H217" s="29">
        <v>11402</v>
      </c>
      <c r="I217" s="29">
        <v>7517</v>
      </c>
      <c r="J217" s="29">
        <v>4011</v>
      </c>
      <c r="K217" s="29">
        <v>1556</v>
      </c>
      <c r="L217" s="29">
        <v>868</v>
      </c>
      <c r="M217" s="29">
        <v>52</v>
      </c>
      <c r="N217" s="30">
        <v>91176</v>
      </c>
      <c r="O217" s="31">
        <v>38</v>
      </c>
      <c r="P217" s="66">
        <f t="shared" si="54"/>
        <v>7.4511264926763274E-4</v>
      </c>
      <c r="Q217" s="87">
        <f t="shared" si="55"/>
        <v>62</v>
      </c>
      <c r="R217" s="29">
        <v>13</v>
      </c>
      <c r="S217" s="66">
        <f t="shared" si="56"/>
        <v>8.8010290433958435E-4</v>
      </c>
      <c r="T217" s="87">
        <f t="shared" si="57"/>
        <v>66</v>
      </c>
      <c r="U217" s="29">
        <v>8</v>
      </c>
      <c r="V217" s="66">
        <f t="shared" si="58"/>
        <v>7.0163129275565693E-4</v>
      </c>
      <c r="W217" s="87">
        <f t="shared" si="59"/>
        <v>66</v>
      </c>
      <c r="X217" s="29">
        <v>5</v>
      </c>
      <c r="Y217" s="66">
        <f t="shared" si="60"/>
        <v>6.6515897299454572E-4</v>
      </c>
      <c r="Z217" s="87">
        <f t="shared" si="61"/>
        <v>67</v>
      </c>
      <c r="AA217" s="29">
        <v>5</v>
      </c>
      <c r="AB217" s="66">
        <f t="shared" si="62"/>
        <v>1.2465719272001994E-3</v>
      </c>
      <c r="AC217" s="87">
        <f t="shared" si="63"/>
        <v>64</v>
      </c>
      <c r="AD217" s="29">
        <v>2</v>
      </c>
      <c r="AE217" s="66">
        <f t="shared" si="64"/>
        <v>1.2853470437017994E-3</v>
      </c>
      <c r="AF217" s="87">
        <f t="shared" si="65"/>
        <v>63</v>
      </c>
      <c r="AG217" s="29">
        <v>1</v>
      </c>
      <c r="AH217" s="66">
        <f t="shared" si="66"/>
        <v>1.152073732718894E-3</v>
      </c>
      <c r="AI217" s="87">
        <f t="shared" si="67"/>
        <v>65</v>
      </c>
      <c r="AJ217" s="29">
        <v>0</v>
      </c>
      <c r="AK217" s="66">
        <f t="shared" si="68"/>
        <v>0</v>
      </c>
      <c r="AL217" s="87">
        <f t="shared" si="69"/>
        <v>53</v>
      </c>
      <c r="AM217" s="30">
        <v>72</v>
      </c>
      <c r="AN217" s="79">
        <f t="shared" si="70"/>
        <v>7.8968149513029742E-4</v>
      </c>
      <c r="AO217" s="32">
        <f t="shared" si="71"/>
        <v>66</v>
      </c>
      <c r="AP217" s="33"/>
      <c r="AQ217" s="33"/>
      <c r="AR217" s="33"/>
      <c r="AS217" s="33"/>
      <c r="AT217" s="33"/>
      <c r="AU217" s="33"/>
      <c r="AV217" s="33"/>
      <c r="AW217" s="34"/>
      <c r="AX217" s="34"/>
      <c r="AY217" s="34"/>
      <c r="AZ217" s="34"/>
      <c r="BA217" s="34"/>
      <c r="BB217" s="34"/>
      <c r="BC217" s="34"/>
    </row>
    <row r="218" spans="1:55" x14ac:dyDescent="0.2">
      <c r="A218" s="25" t="s">
        <v>407</v>
      </c>
      <c r="B218" s="26" t="s">
        <v>18</v>
      </c>
      <c r="C218" s="27" t="s">
        <v>10</v>
      </c>
      <c r="D218" s="28" t="s">
        <v>408</v>
      </c>
      <c r="E218" s="28" t="str">
        <f>VLOOKUP(D218,Sheet2!A$1:B$353,2,FALSE)</f>
        <v>Large Urban</v>
      </c>
      <c r="F218" s="29">
        <v>1353</v>
      </c>
      <c r="G218" s="29">
        <v>3536</v>
      </c>
      <c r="H218" s="29">
        <v>11506</v>
      </c>
      <c r="I218" s="29">
        <v>10158</v>
      </c>
      <c r="J218" s="29">
        <v>4734</v>
      </c>
      <c r="K218" s="29">
        <v>2185</v>
      </c>
      <c r="L218" s="29">
        <v>1115</v>
      </c>
      <c r="M218" s="29">
        <v>77</v>
      </c>
      <c r="N218" s="30">
        <v>34664</v>
      </c>
      <c r="O218" s="31">
        <v>13</v>
      </c>
      <c r="P218" s="66">
        <f t="shared" si="54"/>
        <v>9.6082779009608286E-3</v>
      </c>
      <c r="Q218" s="87">
        <f t="shared" si="55"/>
        <v>11</v>
      </c>
      <c r="R218" s="29">
        <v>4</v>
      </c>
      <c r="S218" s="66">
        <f t="shared" si="56"/>
        <v>1.1312217194570137E-3</v>
      </c>
      <c r="T218" s="87">
        <f t="shared" si="57"/>
        <v>38</v>
      </c>
      <c r="U218" s="29">
        <v>23</v>
      </c>
      <c r="V218" s="66">
        <f t="shared" si="58"/>
        <v>1.9989570658786719E-3</v>
      </c>
      <c r="W218" s="87">
        <f t="shared" si="59"/>
        <v>33</v>
      </c>
      <c r="X218" s="29">
        <v>19</v>
      </c>
      <c r="Y218" s="66">
        <f t="shared" si="60"/>
        <v>1.8704469383736956E-3</v>
      </c>
      <c r="Z218" s="87">
        <f t="shared" si="61"/>
        <v>33</v>
      </c>
      <c r="AA218" s="29">
        <v>6</v>
      </c>
      <c r="AB218" s="66">
        <f t="shared" si="62"/>
        <v>1.2674271229404308E-3</v>
      </c>
      <c r="AC218" s="87">
        <f t="shared" si="63"/>
        <v>36</v>
      </c>
      <c r="AD218" s="29">
        <v>1</v>
      </c>
      <c r="AE218" s="66">
        <f t="shared" si="64"/>
        <v>4.5766590389016021E-4</v>
      </c>
      <c r="AF218" s="87">
        <f t="shared" si="65"/>
        <v>37</v>
      </c>
      <c r="AG218" s="29">
        <v>6</v>
      </c>
      <c r="AH218" s="66">
        <f t="shared" si="66"/>
        <v>5.3811659192825115E-3</v>
      </c>
      <c r="AI218" s="87">
        <f t="shared" si="67"/>
        <v>26</v>
      </c>
      <c r="AJ218" s="29">
        <v>2</v>
      </c>
      <c r="AK218" s="66">
        <f t="shared" si="68"/>
        <v>2.5974025974025976E-2</v>
      </c>
      <c r="AL218" s="87">
        <f t="shared" si="69"/>
        <v>16</v>
      </c>
      <c r="AM218" s="30">
        <v>74</v>
      </c>
      <c r="AN218" s="79">
        <f t="shared" si="70"/>
        <v>2.1347795984306486E-3</v>
      </c>
      <c r="AO218" s="32">
        <f t="shared" si="71"/>
        <v>34</v>
      </c>
      <c r="AP218" s="33"/>
      <c r="AQ218" s="33"/>
      <c r="AR218" s="33"/>
      <c r="AS218" s="33"/>
      <c r="AT218" s="33"/>
      <c r="AU218" s="33"/>
      <c r="AV218" s="33"/>
      <c r="AW218" s="34"/>
      <c r="AX218" s="34"/>
      <c r="AY218" s="34"/>
      <c r="AZ218" s="34"/>
      <c r="BA218" s="34"/>
      <c r="BB218" s="34"/>
      <c r="BC218" s="34"/>
    </row>
    <row r="219" spans="1:55" x14ac:dyDescent="0.2">
      <c r="A219" s="25" t="s">
        <v>409</v>
      </c>
      <c r="B219" s="26" t="s">
        <v>18</v>
      </c>
      <c r="C219" s="27" t="s">
        <v>22</v>
      </c>
      <c r="D219" s="28" t="s">
        <v>410</v>
      </c>
      <c r="E219" s="28" t="str">
        <f>VLOOKUP(D219,Sheet2!A$1:B$353,2,FALSE)</f>
        <v>Other Urban</v>
      </c>
      <c r="F219" s="29">
        <v>15941</v>
      </c>
      <c r="G219" s="29">
        <v>4775</v>
      </c>
      <c r="H219" s="29">
        <v>4021</v>
      </c>
      <c r="I219" s="29">
        <v>3232</v>
      </c>
      <c r="J219" s="29">
        <v>1855</v>
      </c>
      <c r="K219" s="29">
        <v>644</v>
      </c>
      <c r="L219" s="29">
        <v>437</v>
      </c>
      <c r="M219" s="29">
        <v>38</v>
      </c>
      <c r="N219" s="30">
        <v>30943</v>
      </c>
      <c r="O219" s="31">
        <v>76</v>
      </c>
      <c r="P219" s="66">
        <f t="shared" si="54"/>
        <v>4.7675804529201428E-3</v>
      </c>
      <c r="Q219" s="87">
        <f t="shared" si="55"/>
        <v>33</v>
      </c>
      <c r="R219" s="29">
        <v>23</v>
      </c>
      <c r="S219" s="66">
        <f t="shared" si="56"/>
        <v>4.8167539267015705E-3</v>
      </c>
      <c r="T219" s="87">
        <f t="shared" si="57"/>
        <v>33</v>
      </c>
      <c r="U219" s="29">
        <v>10</v>
      </c>
      <c r="V219" s="66">
        <f t="shared" si="58"/>
        <v>2.486943546381497E-3</v>
      </c>
      <c r="W219" s="87">
        <f t="shared" si="59"/>
        <v>39</v>
      </c>
      <c r="X219" s="29">
        <v>13</v>
      </c>
      <c r="Y219" s="66">
        <f t="shared" si="60"/>
        <v>4.0222772277227724E-3</v>
      </c>
      <c r="Z219" s="87">
        <f t="shared" si="61"/>
        <v>32</v>
      </c>
      <c r="AA219" s="29">
        <v>7</v>
      </c>
      <c r="AB219" s="66">
        <f t="shared" si="62"/>
        <v>3.7735849056603774E-3</v>
      </c>
      <c r="AC219" s="87">
        <f t="shared" si="63"/>
        <v>33</v>
      </c>
      <c r="AD219" s="29">
        <v>4</v>
      </c>
      <c r="AE219" s="66">
        <f t="shared" si="64"/>
        <v>6.2111801242236021E-3</v>
      </c>
      <c r="AF219" s="87">
        <f t="shared" si="65"/>
        <v>23</v>
      </c>
      <c r="AG219" s="29">
        <v>2</v>
      </c>
      <c r="AH219" s="66">
        <f t="shared" si="66"/>
        <v>4.5766590389016018E-3</v>
      </c>
      <c r="AI219" s="87">
        <f t="shared" si="67"/>
        <v>39</v>
      </c>
      <c r="AJ219" s="29">
        <v>0</v>
      </c>
      <c r="AK219" s="66">
        <f t="shared" si="68"/>
        <v>0</v>
      </c>
      <c r="AL219" s="87">
        <f t="shared" si="69"/>
        <v>28</v>
      </c>
      <c r="AM219" s="30">
        <v>135</v>
      </c>
      <c r="AN219" s="79">
        <f t="shared" si="70"/>
        <v>4.3628607439485509E-3</v>
      </c>
      <c r="AO219" s="32">
        <f t="shared" si="71"/>
        <v>32</v>
      </c>
      <c r="AP219" s="33"/>
      <c r="AQ219" s="33"/>
      <c r="AR219" s="33"/>
      <c r="AS219" s="33"/>
      <c r="AT219" s="33"/>
      <c r="AU219" s="33"/>
      <c r="AV219" s="33"/>
      <c r="AW219" s="34"/>
      <c r="AX219" s="34"/>
      <c r="AY219" s="34"/>
      <c r="AZ219" s="34"/>
      <c r="BA219" s="34"/>
      <c r="BB219" s="34"/>
      <c r="BC219" s="34"/>
    </row>
    <row r="220" spans="1:55" x14ac:dyDescent="0.2">
      <c r="A220" s="25" t="s">
        <v>411</v>
      </c>
      <c r="B220" s="26" t="s">
        <v>18</v>
      </c>
      <c r="C220" s="27" t="s">
        <v>19</v>
      </c>
      <c r="D220" s="28" t="s">
        <v>412</v>
      </c>
      <c r="E220" s="28" t="str">
        <f>VLOOKUP(D220,Sheet2!A$1:B$353,2,FALSE)</f>
        <v>Rural 50</v>
      </c>
      <c r="F220" s="29">
        <v>4683</v>
      </c>
      <c r="G220" s="29">
        <v>6920</v>
      </c>
      <c r="H220" s="29">
        <v>9732</v>
      </c>
      <c r="I220" s="29">
        <v>8921</v>
      </c>
      <c r="J220" s="29">
        <v>7186</v>
      </c>
      <c r="K220" s="29">
        <v>3724</v>
      </c>
      <c r="L220" s="29">
        <v>2525</v>
      </c>
      <c r="M220" s="29">
        <v>263</v>
      </c>
      <c r="N220" s="30">
        <v>43954</v>
      </c>
      <c r="O220" s="31">
        <v>259</v>
      </c>
      <c r="P220" s="66">
        <f t="shared" si="54"/>
        <v>5.5306427503736919E-2</v>
      </c>
      <c r="Q220" s="87">
        <f t="shared" si="55"/>
        <v>2</v>
      </c>
      <c r="R220" s="29">
        <v>232</v>
      </c>
      <c r="S220" s="66">
        <f t="shared" si="56"/>
        <v>3.3526011560693639E-2</v>
      </c>
      <c r="T220" s="87">
        <f t="shared" si="57"/>
        <v>2</v>
      </c>
      <c r="U220" s="29">
        <v>285</v>
      </c>
      <c r="V220" s="66">
        <f t="shared" si="58"/>
        <v>2.9284833538840937E-2</v>
      </c>
      <c r="W220" s="87">
        <f t="shared" si="59"/>
        <v>5</v>
      </c>
      <c r="X220" s="29">
        <v>269</v>
      </c>
      <c r="Y220" s="66">
        <f t="shared" si="60"/>
        <v>3.0153570227552964E-2</v>
      </c>
      <c r="Z220" s="87">
        <f t="shared" si="61"/>
        <v>5</v>
      </c>
      <c r="AA220" s="29">
        <v>201</v>
      </c>
      <c r="AB220" s="66">
        <f t="shared" si="62"/>
        <v>2.7971054828833844E-2</v>
      </c>
      <c r="AC220" s="87">
        <f t="shared" si="63"/>
        <v>6</v>
      </c>
      <c r="AD220" s="29">
        <v>107</v>
      </c>
      <c r="AE220" s="66">
        <f t="shared" si="64"/>
        <v>2.8732545649838882E-2</v>
      </c>
      <c r="AF220" s="87">
        <f t="shared" si="65"/>
        <v>5</v>
      </c>
      <c r="AG220" s="29">
        <v>97</v>
      </c>
      <c r="AH220" s="66">
        <f t="shared" si="66"/>
        <v>3.8415841584158415E-2</v>
      </c>
      <c r="AI220" s="87">
        <f t="shared" si="67"/>
        <v>5</v>
      </c>
      <c r="AJ220" s="29">
        <v>15</v>
      </c>
      <c r="AK220" s="66">
        <f t="shared" si="68"/>
        <v>5.7034220532319393E-2</v>
      </c>
      <c r="AL220" s="87">
        <f t="shared" si="69"/>
        <v>9</v>
      </c>
      <c r="AM220" s="30">
        <v>1465</v>
      </c>
      <c r="AN220" s="79">
        <f t="shared" si="70"/>
        <v>3.3330299858943438E-2</v>
      </c>
      <c r="AO220" s="32">
        <f t="shared" si="71"/>
        <v>4</v>
      </c>
      <c r="AP220" s="33"/>
      <c r="AQ220" s="33"/>
      <c r="AR220" s="33"/>
      <c r="AS220" s="33"/>
      <c r="AT220" s="33"/>
      <c r="AU220" s="33"/>
      <c r="AV220" s="33"/>
      <c r="AW220" s="34"/>
      <c r="AX220" s="34"/>
      <c r="AY220" s="34"/>
      <c r="AZ220" s="34"/>
      <c r="BA220" s="34"/>
      <c r="BB220" s="34"/>
      <c r="BC220" s="34"/>
    </row>
    <row r="221" spans="1:55" x14ac:dyDescent="0.2">
      <c r="A221" s="25" t="s">
        <v>413</v>
      </c>
      <c r="B221" s="26" t="s">
        <v>43</v>
      </c>
      <c r="C221" s="27" t="s">
        <v>44</v>
      </c>
      <c r="D221" s="28" t="s">
        <v>414</v>
      </c>
      <c r="E221" s="28" t="str">
        <f>VLOOKUP(D221,Sheet2!A$1:B$353,2,FALSE)</f>
        <v>Large Urban</v>
      </c>
      <c r="F221" s="29">
        <v>62567</v>
      </c>
      <c r="G221" s="29">
        <v>21630</v>
      </c>
      <c r="H221" s="29">
        <v>14511</v>
      </c>
      <c r="I221" s="29">
        <v>8266</v>
      </c>
      <c r="J221" s="29">
        <v>4207</v>
      </c>
      <c r="K221" s="29">
        <v>1623</v>
      </c>
      <c r="L221" s="29">
        <v>626</v>
      </c>
      <c r="M221" s="29">
        <v>58</v>
      </c>
      <c r="N221" s="30">
        <v>113488</v>
      </c>
      <c r="O221" s="31">
        <v>221</v>
      </c>
      <c r="P221" s="66">
        <f t="shared" si="54"/>
        <v>3.5322134671632011E-3</v>
      </c>
      <c r="Q221" s="87">
        <f t="shared" si="55"/>
        <v>31</v>
      </c>
      <c r="R221" s="29">
        <v>72</v>
      </c>
      <c r="S221" s="66">
        <f t="shared" si="56"/>
        <v>3.3287101248266299E-3</v>
      </c>
      <c r="T221" s="87">
        <f t="shared" si="57"/>
        <v>30</v>
      </c>
      <c r="U221" s="29">
        <v>50</v>
      </c>
      <c r="V221" s="66">
        <f t="shared" si="58"/>
        <v>3.4456619116532286E-3</v>
      </c>
      <c r="W221" s="87">
        <f t="shared" si="59"/>
        <v>26</v>
      </c>
      <c r="X221" s="29">
        <v>31</v>
      </c>
      <c r="Y221" s="66">
        <f t="shared" si="60"/>
        <v>3.7503024437454632E-3</v>
      </c>
      <c r="Z221" s="87">
        <f t="shared" si="61"/>
        <v>27</v>
      </c>
      <c r="AA221" s="29">
        <v>18</v>
      </c>
      <c r="AB221" s="66">
        <f t="shared" si="62"/>
        <v>4.2785833135250773E-3</v>
      </c>
      <c r="AC221" s="87">
        <f t="shared" si="63"/>
        <v>23</v>
      </c>
      <c r="AD221" s="29">
        <v>9</v>
      </c>
      <c r="AE221" s="66">
        <f t="shared" si="64"/>
        <v>5.5452865064695009E-3</v>
      </c>
      <c r="AF221" s="87">
        <f t="shared" si="65"/>
        <v>19</v>
      </c>
      <c r="AG221" s="29">
        <v>8</v>
      </c>
      <c r="AH221" s="66">
        <f t="shared" si="66"/>
        <v>1.2779552715654952E-2</v>
      </c>
      <c r="AI221" s="87">
        <f t="shared" si="67"/>
        <v>9</v>
      </c>
      <c r="AJ221" s="29">
        <v>0</v>
      </c>
      <c r="AK221" s="66">
        <f t="shared" si="68"/>
        <v>0</v>
      </c>
      <c r="AL221" s="87">
        <f t="shared" si="69"/>
        <v>27</v>
      </c>
      <c r="AM221" s="30">
        <v>409</v>
      </c>
      <c r="AN221" s="79">
        <f t="shared" si="70"/>
        <v>3.6039052587057661E-3</v>
      </c>
      <c r="AO221" s="32">
        <f t="shared" si="71"/>
        <v>29</v>
      </c>
      <c r="AP221" s="33"/>
      <c r="AQ221" s="33"/>
      <c r="AR221" s="33"/>
      <c r="AS221" s="33"/>
      <c r="AT221" s="33"/>
      <c r="AU221" s="33"/>
      <c r="AV221" s="33"/>
      <c r="AW221" s="34"/>
      <c r="AX221" s="34"/>
      <c r="AY221" s="34"/>
      <c r="AZ221" s="34"/>
      <c r="BA221" s="34"/>
      <c r="BB221" s="34"/>
      <c r="BC221" s="34"/>
    </row>
    <row r="222" spans="1:55" x14ac:dyDescent="0.2">
      <c r="A222" s="25" t="s">
        <v>415</v>
      </c>
      <c r="B222" s="26" t="s">
        <v>18</v>
      </c>
      <c r="C222" s="27" t="s">
        <v>60</v>
      </c>
      <c r="D222" s="28" t="s">
        <v>416</v>
      </c>
      <c r="E222" s="28" t="str">
        <f>VLOOKUP(D222,Sheet2!A$1:B$353,2,FALSE)</f>
        <v>Significant Rural</v>
      </c>
      <c r="F222" s="29">
        <v>8236</v>
      </c>
      <c r="G222" s="29">
        <v>10956</v>
      </c>
      <c r="H222" s="29">
        <v>10463</v>
      </c>
      <c r="I222" s="29">
        <v>5654</v>
      </c>
      <c r="J222" s="29">
        <v>4076</v>
      </c>
      <c r="K222" s="29">
        <v>2548</v>
      </c>
      <c r="L222" s="29">
        <v>1475</v>
      </c>
      <c r="M222" s="29">
        <v>101</v>
      </c>
      <c r="N222" s="30">
        <v>43509</v>
      </c>
      <c r="O222" s="31">
        <v>48</v>
      </c>
      <c r="P222" s="66">
        <f t="shared" si="54"/>
        <v>5.8280718795531809E-3</v>
      </c>
      <c r="Q222" s="87">
        <f t="shared" si="55"/>
        <v>36</v>
      </c>
      <c r="R222" s="29">
        <v>50</v>
      </c>
      <c r="S222" s="66">
        <f t="shared" si="56"/>
        <v>4.5637093829864915E-3</v>
      </c>
      <c r="T222" s="87">
        <f t="shared" si="57"/>
        <v>28</v>
      </c>
      <c r="U222" s="29">
        <v>33</v>
      </c>
      <c r="V222" s="66">
        <f t="shared" si="58"/>
        <v>3.1539711363853581E-3</v>
      </c>
      <c r="W222" s="87">
        <f t="shared" si="59"/>
        <v>36</v>
      </c>
      <c r="X222" s="29">
        <v>24</v>
      </c>
      <c r="Y222" s="66">
        <f t="shared" si="60"/>
        <v>4.2447824548991868E-3</v>
      </c>
      <c r="Z222" s="87">
        <f t="shared" si="61"/>
        <v>32</v>
      </c>
      <c r="AA222" s="29">
        <v>15</v>
      </c>
      <c r="AB222" s="66">
        <f t="shared" si="62"/>
        <v>3.6800785083415115E-3</v>
      </c>
      <c r="AC222" s="87">
        <f t="shared" si="63"/>
        <v>38</v>
      </c>
      <c r="AD222" s="29">
        <v>11</v>
      </c>
      <c r="AE222" s="66">
        <f t="shared" si="64"/>
        <v>4.3171114599686025E-3</v>
      </c>
      <c r="AF222" s="87">
        <f t="shared" si="65"/>
        <v>38</v>
      </c>
      <c r="AG222" s="29">
        <v>12</v>
      </c>
      <c r="AH222" s="66">
        <f t="shared" si="66"/>
        <v>8.1355932203389832E-3</v>
      </c>
      <c r="AI222" s="87">
        <f t="shared" si="67"/>
        <v>24</v>
      </c>
      <c r="AJ222" s="29">
        <v>0</v>
      </c>
      <c r="AK222" s="66">
        <f t="shared" si="68"/>
        <v>0</v>
      </c>
      <c r="AL222" s="87">
        <f t="shared" si="69"/>
        <v>45</v>
      </c>
      <c r="AM222" s="30">
        <v>193</v>
      </c>
      <c r="AN222" s="79">
        <f t="shared" si="70"/>
        <v>4.4358638442621064E-3</v>
      </c>
      <c r="AO222" s="32">
        <f t="shared" si="71"/>
        <v>34</v>
      </c>
      <c r="AP222" s="33"/>
      <c r="AQ222" s="33"/>
      <c r="AR222" s="33"/>
      <c r="AS222" s="33"/>
      <c r="AT222" s="33"/>
      <c r="AU222" s="33"/>
      <c r="AV222" s="33"/>
      <c r="AW222" s="34"/>
      <c r="AX222" s="34"/>
      <c r="AY222" s="34"/>
      <c r="AZ222" s="34"/>
      <c r="BA222" s="34"/>
      <c r="BB222" s="34"/>
      <c r="BC222" s="34"/>
    </row>
    <row r="223" spans="1:55" x14ac:dyDescent="0.2">
      <c r="A223" s="25" t="s">
        <v>417</v>
      </c>
      <c r="B223" s="26" t="s">
        <v>18</v>
      </c>
      <c r="C223" s="27" t="s">
        <v>19</v>
      </c>
      <c r="D223" s="28" t="s">
        <v>418</v>
      </c>
      <c r="E223" s="28" t="str">
        <f>VLOOKUP(D223,Sheet2!A$1:B$353,2,FALSE)</f>
        <v>Major Urban</v>
      </c>
      <c r="F223" s="29">
        <v>1465</v>
      </c>
      <c r="G223" s="29">
        <v>1305</v>
      </c>
      <c r="H223" s="29">
        <v>6327</v>
      </c>
      <c r="I223" s="29">
        <v>11005</v>
      </c>
      <c r="J223" s="29">
        <v>6519</v>
      </c>
      <c r="K223" s="29">
        <v>3883</v>
      </c>
      <c r="L223" s="29">
        <v>2889</v>
      </c>
      <c r="M223" s="29">
        <v>1026</v>
      </c>
      <c r="N223" s="30">
        <v>34419</v>
      </c>
      <c r="O223" s="31">
        <v>35</v>
      </c>
      <c r="P223" s="66">
        <f t="shared" si="54"/>
        <v>2.3890784982935155E-2</v>
      </c>
      <c r="Q223" s="87">
        <f t="shared" si="55"/>
        <v>12</v>
      </c>
      <c r="R223" s="29">
        <v>5</v>
      </c>
      <c r="S223" s="66">
        <f t="shared" si="56"/>
        <v>3.8314176245210726E-3</v>
      </c>
      <c r="T223" s="87">
        <f t="shared" si="57"/>
        <v>52</v>
      </c>
      <c r="U223" s="29">
        <v>34</v>
      </c>
      <c r="V223" s="66">
        <f t="shared" si="58"/>
        <v>5.3737948474790577E-3</v>
      </c>
      <c r="W223" s="87">
        <f t="shared" si="59"/>
        <v>41</v>
      </c>
      <c r="X223" s="29">
        <v>35</v>
      </c>
      <c r="Y223" s="66">
        <f t="shared" si="60"/>
        <v>3.1803725579282144E-3</v>
      </c>
      <c r="Z223" s="87">
        <f t="shared" si="61"/>
        <v>51</v>
      </c>
      <c r="AA223" s="29">
        <v>29</v>
      </c>
      <c r="AB223" s="66">
        <f t="shared" si="62"/>
        <v>4.4485350513882495E-3</v>
      </c>
      <c r="AC223" s="87">
        <f t="shared" si="63"/>
        <v>39</v>
      </c>
      <c r="AD223" s="29">
        <v>11</v>
      </c>
      <c r="AE223" s="66">
        <f t="shared" si="64"/>
        <v>2.8328611898016999E-3</v>
      </c>
      <c r="AF223" s="87">
        <f t="shared" si="65"/>
        <v>51</v>
      </c>
      <c r="AG223" s="29">
        <v>22</v>
      </c>
      <c r="AH223" s="66">
        <f t="shared" si="66"/>
        <v>7.6150917272412603E-3</v>
      </c>
      <c r="AI223" s="87">
        <f t="shared" si="67"/>
        <v>30</v>
      </c>
      <c r="AJ223" s="29">
        <v>49</v>
      </c>
      <c r="AK223" s="66">
        <f t="shared" si="68"/>
        <v>4.7758284600389861E-2</v>
      </c>
      <c r="AL223" s="87">
        <f t="shared" si="69"/>
        <v>6</v>
      </c>
      <c r="AM223" s="30">
        <v>220</v>
      </c>
      <c r="AN223" s="79">
        <f t="shared" si="70"/>
        <v>6.3918184723553853E-3</v>
      </c>
      <c r="AO223" s="32">
        <f t="shared" si="71"/>
        <v>33</v>
      </c>
      <c r="AP223" s="33"/>
      <c r="AQ223" s="33"/>
      <c r="AR223" s="33"/>
      <c r="AS223" s="33"/>
      <c r="AT223" s="33"/>
      <c r="AU223" s="33"/>
      <c r="AV223" s="33"/>
      <c r="AW223" s="34"/>
      <c r="AX223" s="34"/>
      <c r="AY223" s="34"/>
      <c r="AZ223" s="34"/>
      <c r="BA223" s="34"/>
      <c r="BB223" s="34"/>
      <c r="BC223" s="34"/>
    </row>
    <row r="224" spans="1:55" x14ac:dyDescent="0.2">
      <c r="A224" s="25" t="s">
        <v>419</v>
      </c>
      <c r="B224" s="26" t="s">
        <v>18</v>
      </c>
      <c r="C224" s="27" t="s">
        <v>25</v>
      </c>
      <c r="D224" s="28" t="s">
        <v>420</v>
      </c>
      <c r="E224" s="28" t="str">
        <f>VLOOKUP(D224,Sheet2!A$1:B$353,2,FALSE)</f>
        <v>Rural 50</v>
      </c>
      <c r="F224" s="29">
        <v>6056</v>
      </c>
      <c r="G224" s="29">
        <v>9714</v>
      </c>
      <c r="H224" s="29">
        <v>10554</v>
      </c>
      <c r="I224" s="29">
        <v>8906</v>
      </c>
      <c r="J224" s="29">
        <v>6218</v>
      </c>
      <c r="K224" s="29">
        <v>3788</v>
      </c>
      <c r="L224" s="29">
        <v>2264</v>
      </c>
      <c r="M224" s="29">
        <v>122</v>
      </c>
      <c r="N224" s="30">
        <v>47622</v>
      </c>
      <c r="O224" s="31">
        <v>72</v>
      </c>
      <c r="P224" s="66">
        <f t="shared" si="54"/>
        <v>1.1889035667107001E-2</v>
      </c>
      <c r="Q224" s="87">
        <f t="shared" si="55"/>
        <v>22</v>
      </c>
      <c r="R224" s="29">
        <v>58</v>
      </c>
      <c r="S224" s="66">
        <f t="shared" si="56"/>
        <v>5.9707638459954703E-3</v>
      </c>
      <c r="T224" s="87">
        <f t="shared" si="57"/>
        <v>23</v>
      </c>
      <c r="U224" s="29">
        <v>50</v>
      </c>
      <c r="V224" s="66">
        <f t="shared" si="58"/>
        <v>4.7375402690922877E-3</v>
      </c>
      <c r="W224" s="87">
        <f t="shared" si="59"/>
        <v>31</v>
      </c>
      <c r="X224" s="29">
        <v>41</v>
      </c>
      <c r="Y224" s="66">
        <f t="shared" si="60"/>
        <v>4.6036379968560524E-3</v>
      </c>
      <c r="Z224" s="87">
        <f t="shared" si="61"/>
        <v>32</v>
      </c>
      <c r="AA224" s="29">
        <v>19</v>
      </c>
      <c r="AB224" s="66">
        <f t="shared" si="62"/>
        <v>3.0556449018977164E-3</v>
      </c>
      <c r="AC224" s="87">
        <f t="shared" si="63"/>
        <v>42</v>
      </c>
      <c r="AD224" s="29">
        <v>19</v>
      </c>
      <c r="AE224" s="66">
        <f t="shared" si="64"/>
        <v>5.0158394931362196E-3</v>
      </c>
      <c r="AF224" s="87">
        <f t="shared" si="65"/>
        <v>38</v>
      </c>
      <c r="AG224" s="29">
        <v>11</v>
      </c>
      <c r="AH224" s="66">
        <f t="shared" si="66"/>
        <v>4.8586572438162542E-3</v>
      </c>
      <c r="AI224" s="87">
        <f t="shared" si="67"/>
        <v>40</v>
      </c>
      <c r="AJ224" s="29">
        <v>2</v>
      </c>
      <c r="AK224" s="66">
        <f t="shared" si="68"/>
        <v>1.6393442622950821E-2</v>
      </c>
      <c r="AL224" s="87">
        <f t="shared" si="69"/>
        <v>32</v>
      </c>
      <c r="AM224" s="30">
        <v>272</v>
      </c>
      <c r="AN224" s="79">
        <f t="shared" si="70"/>
        <v>5.7116458779555663E-3</v>
      </c>
      <c r="AO224" s="32">
        <f t="shared" si="71"/>
        <v>32</v>
      </c>
      <c r="AP224" s="33"/>
      <c r="AQ224" s="33"/>
      <c r="AR224" s="33"/>
      <c r="AS224" s="33"/>
      <c r="AT224" s="33"/>
      <c r="AU224" s="33"/>
      <c r="AV224" s="33"/>
      <c r="AW224" s="34"/>
      <c r="AX224" s="34"/>
      <c r="AY224" s="34"/>
      <c r="AZ224" s="34"/>
      <c r="BA224" s="34"/>
      <c r="BB224" s="34"/>
      <c r="BC224" s="34"/>
    </row>
    <row r="225" spans="1:55" x14ac:dyDescent="0.2">
      <c r="A225" s="25" t="s">
        <v>421</v>
      </c>
      <c r="B225" s="26" t="s">
        <v>18</v>
      </c>
      <c r="C225" s="27" t="s">
        <v>19</v>
      </c>
      <c r="D225" s="28" t="s">
        <v>422</v>
      </c>
      <c r="E225" s="28" t="str">
        <f>VLOOKUP(D225,Sheet2!A$1:B$353,2,FALSE)</f>
        <v>Other Urban</v>
      </c>
      <c r="F225" s="29">
        <v>1253</v>
      </c>
      <c r="G225" s="29">
        <v>8222</v>
      </c>
      <c r="H225" s="29">
        <v>15110</v>
      </c>
      <c r="I225" s="29">
        <v>8464</v>
      </c>
      <c r="J225" s="29">
        <v>3775</v>
      </c>
      <c r="K225" s="29">
        <v>1141</v>
      </c>
      <c r="L225" s="29">
        <v>314</v>
      </c>
      <c r="M225" s="29">
        <v>38</v>
      </c>
      <c r="N225" s="30">
        <v>38317</v>
      </c>
      <c r="O225" s="31">
        <v>20</v>
      </c>
      <c r="P225" s="66">
        <f t="shared" si="54"/>
        <v>1.596169193934557E-2</v>
      </c>
      <c r="Q225" s="87">
        <f t="shared" si="55"/>
        <v>13</v>
      </c>
      <c r="R225" s="29">
        <v>74</v>
      </c>
      <c r="S225" s="66">
        <f t="shared" si="56"/>
        <v>9.0002432498175623E-3</v>
      </c>
      <c r="T225" s="87">
        <f t="shared" si="57"/>
        <v>19</v>
      </c>
      <c r="U225" s="29">
        <v>67</v>
      </c>
      <c r="V225" s="66">
        <f t="shared" si="58"/>
        <v>4.43414956982131E-3</v>
      </c>
      <c r="W225" s="87">
        <f t="shared" si="59"/>
        <v>32</v>
      </c>
      <c r="X225" s="29">
        <v>39</v>
      </c>
      <c r="Y225" s="66">
        <f t="shared" si="60"/>
        <v>4.6077504725897918E-3</v>
      </c>
      <c r="Z225" s="87">
        <f t="shared" si="61"/>
        <v>29</v>
      </c>
      <c r="AA225" s="29">
        <v>12</v>
      </c>
      <c r="AB225" s="66">
        <f t="shared" si="62"/>
        <v>3.1788079470198675E-3</v>
      </c>
      <c r="AC225" s="87">
        <f t="shared" si="63"/>
        <v>40</v>
      </c>
      <c r="AD225" s="29">
        <v>4</v>
      </c>
      <c r="AE225" s="66">
        <f t="shared" si="64"/>
        <v>3.5056967572304996E-3</v>
      </c>
      <c r="AF225" s="87">
        <f t="shared" si="65"/>
        <v>38</v>
      </c>
      <c r="AG225" s="29">
        <v>1</v>
      </c>
      <c r="AH225" s="66">
        <f t="shared" si="66"/>
        <v>3.1847133757961785E-3</v>
      </c>
      <c r="AI225" s="87">
        <f t="shared" si="67"/>
        <v>46</v>
      </c>
      <c r="AJ225" s="29">
        <v>0</v>
      </c>
      <c r="AK225" s="66">
        <f t="shared" si="68"/>
        <v>0</v>
      </c>
      <c r="AL225" s="87">
        <f t="shared" si="69"/>
        <v>28</v>
      </c>
      <c r="AM225" s="30">
        <v>217</v>
      </c>
      <c r="AN225" s="79">
        <f t="shared" si="70"/>
        <v>5.6632826160711953E-3</v>
      </c>
      <c r="AO225" s="32">
        <f t="shared" si="71"/>
        <v>27</v>
      </c>
      <c r="AP225" s="33"/>
      <c r="AQ225" s="33"/>
      <c r="AR225" s="33"/>
      <c r="AS225" s="33"/>
      <c r="AT225" s="33"/>
      <c r="AU225" s="33"/>
      <c r="AV225" s="33"/>
      <c r="AW225" s="34"/>
      <c r="AX225" s="34"/>
      <c r="AY225" s="34"/>
      <c r="AZ225" s="34"/>
      <c r="BA225" s="34"/>
      <c r="BB225" s="34"/>
      <c r="BC225" s="34"/>
    </row>
    <row r="226" spans="1:55" x14ac:dyDescent="0.2">
      <c r="A226" s="25" t="s">
        <v>423</v>
      </c>
      <c r="B226" s="26" t="s">
        <v>54</v>
      </c>
      <c r="C226" s="27" t="s">
        <v>25</v>
      </c>
      <c r="D226" s="28" t="s">
        <v>676</v>
      </c>
      <c r="E226" s="28" t="str">
        <f>VLOOKUP(D226,Sheet2!A$1:B$353,2,FALSE)</f>
        <v>Rural 80</v>
      </c>
      <c r="F226" s="29">
        <v>1576</v>
      </c>
      <c r="G226" s="29">
        <v>4260</v>
      </c>
      <c r="H226" s="29">
        <v>2844</v>
      </c>
      <c r="I226" s="29">
        <v>2307</v>
      </c>
      <c r="J226" s="29">
        <v>2186</v>
      </c>
      <c r="K226" s="29">
        <v>1542</v>
      </c>
      <c r="L226" s="29">
        <v>1227</v>
      </c>
      <c r="M226" s="29">
        <v>146</v>
      </c>
      <c r="N226" s="30">
        <v>16088</v>
      </c>
      <c r="O226" s="31">
        <v>14</v>
      </c>
      <c r="P226" s="66">
        <f t="shared" si="54"/>
        <v>8.8832487309644676E-3</v>
      </c>
      <c r="Q226" s="87">
        <f t="shared" si="55"/>
        <v>41</v>
      </c>
      <c r="R226" s="29">
        <v>21</v>
      </c>
      <c r="S226" s="66">
        <f t="shared" si="56"/>
        <v>4.9295774647887328E-3</v>
      </c>
      <c r="T226" s="87">
        <f t="shared" si="57"/>
        <v>43</v>
      </c>
      <c r="U226" s="29">
        <v>30</v>
      </c>
      <c r="V226" s="66">
        <f t="shared" si="58"/>
        <v>1.0548523206751054E-2</v>
      </c>
      <c r="W226" s="87">
        <f t="shared" si="59"/>
        <v>28</v>
      </c>
      <c r="X226" s="29">
        <v>24</v>
      </c>
      <c r="Y226" s="66">
        <f t="shared" si="60"/>
        <v>1.0403120936280884E-2</v>
      </c>
      <c r="Z226" s="87">
        <f t="shared" si="61"/>
        <v>32</v>
      </c>
      <c r="AA226" s="29">
        <v>16</v>
      </c>
      <c r="AB226" s="66">
        <f t="shared" si="62"/>
        <v>7.319304666056725E-3</v>
      </c>
      <c r="AC226" s="87">
        <f t="shared" si="63"/>
        <v>40</v>
      </c>
      <c r="AD226" s="29">
        <v>14</v>
      </c>
      <c r="AE226" s="66">
        <f t="shared" si="64"/>
        <v>9.0791180285343717E-3</v>
      </c>
      <c r="AF226" s="87">
        <f t="shared" si="65"/>
        <v>35</v>
      </c>
      <c r="AG226" s="29">
        <v>24</v>
      </c>
      <c r="AH226" s="66">
        <f t="shared" si="66"/>
        <v>1.9559902200488997E-2</v>
      </c>
      <c r="AI226" s="87">
        <f t="shared" si="67"/>
        <v>27</v>
      </c>
      <c r="AJ226" s="29">
        <v>8</v>
      </c>
      <c r="AK226" s="66">
        <f t="shared" si="68"/>
        <v>5.4794520547945202E-2</v>
      </c>
      <c r="AL226" s="87">
        <f t="shared" si="69"/>
        <v>28</v>
      </c>
      <c r="AM226" s="30">
        <v>151</v>
      </c>
      <c r="AN226" s="79">
        <f t="shared" si="70"/>
        <v>9.3858776727996016E-3</v>
      </c>
      <c r="AO226" s="32">
        <f t="shared" si="71"/>
        <v>34</v>
      </c>
      <c r="AP226" s="33"/>
      <c r="AQ226" s="33"/>
      <c r="AR226" s="33"/>
      <c r="AS226" s="33"/>
      <c r="AT226" s="33"/>
      <c r="AU226" s="33"/>
      <c r="AV226" s="33"/>
      <c r="AW226" s="34"/>
      <c r="AX226" s="34"/>
      <c r="AY226" s="34"/>
      <c r="AZ226" s="34"/>
      <c r="BA226" s="34"/>
      <c r="BB226" s="34"/>
      <c r="BC226" s="34"/>
    </row>
    <row r="227" spans="1:55" x14ac:dyDescent="0.2">
      <c r="A227" s="25" t="s">
        <v>424</v>
      </c>
      <c r="B227" s="26" t="s">
        <v>18</v>
      </c>
      <c r="C227" s="27" t="s">
        <v>44</v>
      </c>
      <c r="D227" s="28" t="s">
        <v>425</v>
      </c>
      <c r="E227" s="28" t="str">
        <f>VLOOKUP(D227,Sheet2!A$1:B$353,2,FALSE)</f>
        <v>Rural 80</v>
      </c>
      <c r="F227" s="29">
        <v>2284</v>
      </c>
      <c r="G227" s="29">
        <v>5972</v>
      </c>
      <c r="H227" s="29">
        <v>5622</v>
      </c>
      <c r="I227" s="29">
        <v>4051</v>
      </c>
      <c r="J227" s="29">
        <v>3262</v>
      </c>
      <c r="K227" s="29">
        <v>1962</v>
      </c>
      <c r="L227" s="29">
        <v>1144</v>
      </c>
      <c r="M227" s="29">
        <v>103</v>
      </c>
      <c r="N227" s="30">
        <v>24400</v>
      </c>
      <c r="O227" s="31">
        <v>71</v>
      </c>
      <c r="P227" s="66">
        <f t="shared" si="54"/>
        <v>3.1085814360770576E-2</v>
      </c>
      <c r="Q227" s="87">
        <f t="shared" si="55"/>
        <v>15</v>
      </c>
      <c r="R227" s="29">
        <v>153</v>
      </c>
      <c r="S227" s="66">
        <f t="shared" si="56"/>
        <v>2.5619557937039517E-2</v>
      </c>
      <c r="T227" s="87">
        <f t="shared" si="57"/>
        <v>17</v>
      </c>
      <c r="U227" s="29">
        <v>247</v>
      </c>
      <c r="V227" s="66">
        <f t="shared" si="58"/>
        <v>4.3934542867307011E-2</v>
      </c>
      <c r="W227" s="87">
        <f t="shared" si="59"/>
        <v>11</v>
      </c>
      <c r="X227" s="29">
        <v>143</v>
      </c>
      <c r="Y227" s="66">
        <f t="shared" si="60"/>
        <v>3.5299925944211309E-2</v>
      </c>
      <c r="Z227" s="87">
        <f t="shared" si="61"/>
        <v>15</v>
      </c>
      <c r="AA227" s="29">
        <v>104</v>
      </c>
      <c r="AB227" s="66">
        <f t="shared" si="62"/>
        <v>3.1882280809319437E-2</v>
      </c>
      <c r="AC227" s="87">
        <f t="shared" si="63"/>
        <v>17</v>
      </c>
      <c r="AD227" s="29">
        <v>54</v>
      </c>
      <c r="AE227" s="66">
        <f t="shared" si="64"/>
        <v>2.7522935779816515E-2</v>
      </c>
      <c r="AF227" s="87">
        <f t="shared" si="65"/>
        <v>18</v>
      </c>
      <c r="AG227" s="29">
        <v>29</v>
      </c>
      <c r="AH227" s="66">
        <f t="shared" si="66"/>
        <v>2.5349650349650348E-2</v>
      </c>
      <c r="AI227" s="87">
        <f t="shared" si="67"/>
        <v>25</v>
      </c>
      <c r="AJ227" s="29">
        <v>4</v>
      </c>
      <c r="AK227" s="66">
        <f t="shared" si="68"/>
        <v>3.8834951456310676E-2</v>
      </c>
      <c r="AL227" s="87">
        <f t="shared" si="69"/>
        <v>36</v>
      </c>
      <c r="AM227" s="30">
        <v>805</v>
      </c>
      <c r="AN227" s="79">
        <f t="shared" si="70"/>
        <v>3.2991803278688524E-2</v>
      </c>
      <c r="AO227" s="32">
        <f t="shared" si="71"/>
        <v>16</v>
      </c>
      <c r="AP227" s="33"/>
      <c r="AQ227" s="33"/>
      <c r="AR227" s="33"/>
      <c r="AS227" s="33"/>
      <c r="AT227" s="33"/>
      <c r="AU227" s="33"/>
      <c r="AV227" s="33"/>
      <c r="AW227" s="34"/>
      <c r="AX227" s="34"/>
      <c r="AY227" s="34"/>
      <c r="AZ227" s="34"/>
      <c r="BA227" s="34"/>
      <c r="BB227" s="34"/>
      <c r="BC227" s="34"/>
    </row>
    <row r="228" spans="1:55" x14ac:dyDescent="0.2">
      <c r="A228" s="25" t="s">
        <v>426</v>
      </c>
      <c r="B228" s="26" t="s">
        <v>43</v>
      </c>
      <c r="C228" s="27" t="s">
        <v>22</v>
      </c>
      <c r="D228" s="28" t="s">
        <v>427</v>
      </c>
      <c r="E228" s="28" t="str">
        <f>VLOOKUP(D228,Sheet2!A$1:B$353,2,FALSE)</f>
        <v>Major Urban</v>
      </c>
      <c r="F228" s="29">
        <v>59073</v>
      </c>
      <c r="G228" s="29">
        <v>22980</v>
      </c>
      <c r="H228" s="29">
        <v>15235</v>
      </c>
      <c r="I228" s="29">
        <v>7376</v>
      </c>
      <c r="J228" s="29">
        <v>3276</v>
      </c>
      <c r="K228" s="29">
        <v>1378</v>
      </c>
      <c r="L228" s="29">
        <v>830</v>
      </c>
      <c r="M228" s="29">
        <v>102</v>
      </c>
      <c r="N228" s="30">
        <v>110250</v>
      </c>
      <c r="O228" s="31">
        <v>550</v>
      </c>
      <c r="P228" s="66">
        <f t="shared" si="54"/>
        <v>9.3105141096609285E-3</v>
      </c>
      <c r="Q228" s="87">
        <f t="shared" si="55"/>
        <v>27</v>
      </c>
      <c r="R228" s="29">
        <v>346</v>
      </c>
      <c r="S228" s="66">
        <f t="shared" si="56"/>
        <v>1.5056570931244561E-2</v>
      </c>
      <c r="T228" s="87">
        <f t="shared" si="57"/>
        <v>14</v>
      </c>
      <c r="U228" s="29">
        <v>210</v>
      </c>
      <c r="V228" s="66">
        <f t="shared" si="58"/>
        <v>1.3784049885132918E-2</v>
      </c>
      <c r="W228" s="87">
        <f t="shared" si="59"/>
        <v>13</v>
      </c>
      <c r="X228" s="29">
        <v>142</v>
      </c>
      <c r="Y228" s="66">
        <f t="shared" si="60"/>
        <v>1.9251626898047724E-2</v>
      </c>
      <c r="Z228" s="87">
        <f t="shared" si="61"/>
        <v>9</v>
      </c>
      <c r="AA228" s="29">
        <v>61</v>
      </c>
      <c r="AB228" s="66">
        <f t="shared" si="62"/>
        <v>1.862026862026862E-2</v>
      </c>
      <c r="AC228" s="87">
        <f t="shared" si="63"/>
        <v>11</v>
      </c>
      <c r="AD228" s="29">
        <v>10</v>
      </c>
      <c r="AE228" s="66">
        <f t="shared" si="64"/>
        <v>7.2568940493468797E-3</v>
      </c>
      <c r="AF228" s="87">
        <f t="shared" si="65"/>
        <v>28</v>
      </c>
      <c r="AG228" s="29">
        <v>12</v>
      </c>
      <c r="AH228" s="66">
        <f t="shared" si="66"/>
        <v>1.4457831325301205E-2</v>
      </c>
      <c r="AI228" s="87">
        <f t="shared" si="67"/>
        <v>13</v>
      </c>
      <c r="AJ228" s="29">
        <v>1</v>
      </c>
      <c r="AK228" s="66">
        <f t="shared" si="68"/>
        <v>9.8039215686274508E-3</v>
      </c>
      <c r="AL228" s="87">
        <f t="shared" si="69"/>
        <v>28</v>
      </c>
      <c r="AM228" s="30">
        <v>1332</v>
      </c>
      <c r="AN228" s="79">
        <f t="shared" si="70"/>
        <v>1.2081632653061225E-2</v>
      </c>
      <c r="AO228" s="32">
        <f t="shared" si="71"/>
        <v>16</v>
      </c>
      <c r="AP228" s="33"/>
      <c r="AQ228" s="33"/>
      <c r="AR228" s="33"/>
      <c r="AS228" s="33"/>
      <c r="AT228" s="33"/>
      <c r="AU228" s="33"/>
      <c r="AV228" s="33"/>
      <c r="AW228" s="34"/>
      <c r="AX228" s="34"/>
      <c r="AY228" s="34"/>
      <c r="AZ228" s="34"/>
      <c r="BA228" s="34"/>
      <c r="BB228" s="34"/>
      <c r="BC228" s="34"/>
    </row>
    <row r="229" spans="1:55" x14ac:dyDescent="0.2">
      <c r="A229" s="25" t="s">
        <v>428</v>
      </c>
      <c r="B229" s="26" t="s">
        <v>43</v>
      </c>
      <c r="C229" s="27" t="s">
        <v>60</v>
      </c>
      <c r="D229" s="28" t="s">
        <v>429</v>
      </c>
      <c r="E229" s="28" t="str">
        <f>VLOOKUP(D229,Sheet2!A$1:B$353,2,FALSE)</f>
        <v>Major Urban</v>
      </c>
      <c r="F229" s="29">
        <v>56552</v>
      </c>
      <c r="G229" s="29">
        <v>42476</v>
      </c>
      <c r="H229" s="29">
        <v>19468</v>
      </c>
      <c r="I229" s="29">
        <v>6772</v>
      </c>
      <c r="J229" s="29">
        <v>2794</v>
      </c>
      <c r="K229" s="29">
        <v>514</v>
      </c>
      <c r="L229" s="29">
        <v>56</v>
      </c>
      <c r="M229" s="29">
        <v>35</v>
      </c>
      <c r="N229" s="30">
        <v>128667</v>
      </c>
      <c r="O229" s="31">
        <v>13</v>
      </c>
      <c r="P229" s="66">
        <f t="shared" si="54"/>
        <v>2.2987692742962228E-4</v>
      </c>
      <c r="Q229" s="87">
        <f t="shared" si="55"/>
        <v>65</v>
      </c>
      <c r="R229" s="29">
        <v>7</v>
      </c>
      <c r="S229" s="66">
        <f t="shared" si="56"/>
        <v>1.6479894528675015E-4</v>
      </c>
      <c r="T229" s="87">
        <f t="shared" si="57"/>
        <v>70</v>
      </c>
      <c r="U229" s="29">
        <v>2</v>
      </c>
      <c r="V229" s="66">
        <f t="shared" si="58"/>
        <v>1.027326895418122E-4</v>
      </c>
      <c r="W229" s="87">
        <f t="shared" si="59"/>
        <v>70</v>
      </c>
      <c r="X229" s="29">
        <v>2</v>
      </c>
      <c r="Y229" s="66">
        <f t="shared" si="60"/>
        <v>2.9533372711163615E-4</v>
      </c>
      <c r="Z229" s="87">
        <f t="shared" si="61"/>
        <v>69</v>
      </c>
      <c r="AA229" s="29">
        <v>0</v>
      </c>
      <c r="AB229" s="66">
        <f t="shared" si="62"/>
        <v>0</v>
      </c>
      <c r="AC229" s="87">
        <f t="shared" si="63"/>
        <v>71</v>
      </c>
      <c r="AD229" s="29">
        <v>0</v>
      </c>
      <c r="AE229" s="66">
        <f t="shared" si="64"/>
        <v>0</v>
      </c>
      <c r="AF229" s="87">
        <f t="shared" si="65"/>
        <v>67</v>
      </c>
      <c r="AG229" s="29">
        <v>0</v>
      </c>
      <c r="AH229" s="66">
        <f t="shared" si="66"/>
        <v>0</v>
      </c>
      <c r="AI229" s="87">
        <f t="shared" si="67"/>
        <v>67</v>
      </c>
      <c r="AJ229" s="29">
        <v>0</v>
      </c>
      <c r="AK229" s="66">
        <f t="shared" si="68"/>
        <v>0</v>
      </c>
      <c r="AL229" s="87">
        <f t="shared" si="69"/>
        <v>53</v>
      </c>
      <c r="AM229" s="30">
        <v>24</v>
      </c>
      <c r="AN229" s="79">
        <f t="shared" si="70"/>
        <v>1.8652801417612909E-4</v>
      </c>
      <c r="AO229" s="32">
        <f t="shared" si="71"/>
        <v>70</v>
      </c>
      <c r="AP229" s="33"/>
      <c r="AQ229" s="33"/>
      <c r="AR229" s="33"/>
      <c r="AS229" s="33"/>
      <c r="AT229" s="33"/>
      <c r="AU229" s="33"/>
      <c r="AV229" s="33"/>
      <c r="AW229" s="34"/>
      <c r="AX229" s="34"/>
      <c r="AY229" s="34"/>
      <c r="AZ229" s="34"/>
      <c r="BA229" s="34"/>
      <c r="BB229" s="34"/>
      <c r="BC229" s="34"/>
    </row>
    <row r="230" spans="1:55" x14ac:dyDescent="0.2">
      <c r="A230" s="25" t="s">
        <v>430</v>
      </c>
      <c r="B230" s="26" t="s">
        <v>18</v>
      </c>
      <c r="C230" s="27" t="s">
        <v>44</v>
      </c>
      <c r="D230" s="28" t="s">
        <v>431</v>
      </c>
      <c r="E230" s="28" t="str">
        <f>VLOOKUP(D230,Sheet2!A$1:B$353,2,FALSE)</f>
        <v>Significant Rural</v>
      </c>
      <c r="F230" s="29">
        <v>15719</v>
      </c>
      <c r="G230" s="29">
        <v>14578</v>
      </c>
      <c r="H230" s="29">
        <v>12438</v>
      </c>
      <c r="I230" s="29">
        <v>6942</v>
      </c>
      <c r="J230" s="29">
        <v>3913</v>
      </c>
      <c r="K230" s="29">
        <v>1658</v>
      </c>
      <c r="L230" s="29">
        <v>679</v>
      </c>
      <c r="M230" s="29">
        <v>48</v>
      </c>
      <c r="N230" s="30">
        <v>55975</v>
      </c>
      <c r="O230" s="31">
        <v>962</v>
      </c>
      <c r="P230" s="66">
        <f t="shared" si="54"/>
        <v>6.1199821871620333E-2</v>
      </c>
      <c r="Q230" s="87">
        <f t="shared" si="55"/>
        <v>4</v>
      </c>
      <c r="R230" s="29">
        <v>1172</v>
      </c>
      <c r="S230" s="66">
        <f t="shared" si="56"/>
        <v>8.0395115928110855E-2</v>
      </c>
      <c r="T230" s="87">
        <f t="shared" si="57"/>
        <v>1</v>
      </c>
      <c r="U230" s="29">
        <v>1030</v>
      </c>
      <c r="V230" s="66">
        <f t="shared" si="58"/>
        <v>8.2810741276732588E-2</v>
      </c>
      <c r="W230" s="87">
        <f t="shared" si="59"/>
        <v>1</v>
      </c>
      <c r="X230" s="29">
        <v>563</v>
      </c>
      <c r="Y230" s="66">
        <f t="shared" si="60"/>
        <v>8.1100547392682229E-2</v>
      </c>
      <c r="Z230" s="87">
        <f t="shared" si="61"/>
        <v>1</v>
      </c>
      <c r="AA230" s="29">
        <v>258</v>
      </c>
      <c r="AB230" s="66">
        <f t="shared" si="62"/>
        <v>6.5934065934065936E-2</v>
      </c>
      <c r="AC230" s="87">
        <f t="shared" si="63"/>
        <v>1</v>
      </c>
      <c r="AD230" s="29">
        <v>92</v>
      </c>
      <c r="AE230" s="66">
        <f t="shared" si="64"/>
        <v>5.5488540410132688E-2</v>
      </c>
      <c r="AF230" s="87">
        <f t="shared" si="65"/>
        <v>2</v>
      </c>
      <c r="AG230" s="29">
        <v>36</v>
      </c>
      <c r="AH230" s="66">
        <f t="shared" si="66"/>
        <v>5.3019145802650956E-2</v>
      </c>
      <c r="AI230" s="87">
        <f t="shared" si="67"/>
        <v>2</v>
      </c>
      <c r="AJ230" s="29">
        <v>1</v>
      </c>
      <c r="AK230" s="66">
        <f t="shared" si="68"/>
        <v>2.0833333333333332E-2</v>
      </c>
      <c r="AL230" s="87">
        <f t="shared" si="69"/>
        <v>20</v>
      </c>
      <c r="AM230" s="30">
        <v>4114</v>
      </c>
      <c r="AN230" s="79">
        <f t="shared" si="70"/>
        <v>7.3497096918267085E-2</v>
      </c>
      <c r="AO230" s="32">
        <f t="shared" si="71"/>
        <v>1</v>
      </c>
      <c r="AP230" s="33"/>
      <c r="AQ230" s="33"/>
      <c r="AR230" s="33"/>
      <c r="AS230" s="33"/>
      <c r="AT230" s="33"/>
      <c r="AU230" s="33"/>
      <c r="AV230" s="33"/>
      <c r="AW230" s="34"/>
      <c r="AX230" s="34"/>
      <c r="AY230" s="34"/>
      <c r="AZ230" s="34"/>
      <c r="BA230" s="34"/>
      <c r="BB230" s="34"/>
      <c r="BC230" s="34"/>
    </row>
    <row r="231" spans="1:55" x14ac:dyDescent="0.2">
      <c r="A231" s="25" t="s">
        <v>432</v>
      </c>
      <c r="B231" s="26" t="s">
        <v>18</v>
      </c>
      <c r="C231" s="27" t="s">
        <v>55</v>
      </c>
      <c r="D231" s="28" t="s">
        <v>433</v>
      </c>
      <c r="E231" s="28" t="str">
        <f>VLOOKUP(D231,Sheet2!A$1:B$353,2,FALSE)</f>
        <v>Rural 50</v>
      </c>
      <c r="F231" s="29">
        <v>12540</v>
      </c>
      <c r="G231" s="29">
        <v>11956</v>
      </c>
      <c r="H231" s="29">
        <v>11045</v>
      </c>
      <c r="I231" s="29">
        <v>7643</v>
      </c>
      <c r="J231" s="29">
        <v>4859</v>
      </c>
      <c r="K231" s="29">
        <v>2555</v>
      </c>
      <c r="L231" s="29">
        <v>1369</v>
      </c>
      <c r="M231" s="29">
        <v>58</v>
      </c>
      <c r="N231" s="30">
        <v>52025</v>
      </c>
      <c r="O231" s="31">
        <v>111</v>
      </c>
      <c r="P231" s="66">
        <f t="shared" si="54"/>
        <v>8.8516746411483258E-3</v>
      </c>
      <c r="Q231" s="87">
        <f t="shared" si="55"/>
        <v>27</v>
      </c>
      <c r="R231" s="29">
        <v>78</v>
      </c>
      <c r="S231" s="66">
        <f t="shared" si="56"/>
        <v>6.5239210438273673E-3</v>
      </c>
      <c r="T231" s="87">
        <f t="shared" si="57"/>
        <v>22</v>
      </c>
      <c r="U231" s="29">
        <v>89</v>
      </c>
      <c r="V231" s="66">
        <f t="shared" si="58"/>
        <v>8.0579447713897689E-3</v>
      </c>
      <c r="W231" s="87">
        <f t="shared" si="59"/>
        <v>18</v>
      </c>
      <c r="X231" s="29">
        <v>71</v>
      </c>
      <c r="Y231" s="66">
        <f t="shared" si="60"/>
        <v>9.2895459897945828E-3</v>
      </c>
      <c r="Z231" s="87">
        <f t="shared" si="61"/>
        <v>15</v>
      </c>
      <c r="AA231" s="29">
        <v>34</v>
      </c>
      <c r="AB231" s="66">
        <f t="shared" si="62"/>
        <v>6.9973245523770322E-3</v>
      </c>
      <c r="AC231" s="87">
        <f t="shared" si="63"/>
        <v>22</v>
      </c>
      <c r="AD231" s="29">
        <v>28</v>
      </c>
      <c r="AE231" s="66">
        <f t="shared" si="64"/>
        <v>1.0958904109589041E-2</v>
      </c>
      <c r="AF231" s="87">
        <f t="shared" si="65"/>
        <v>13</v>
      </c>
      <c r="AG231" s="29">
        <v>12</v>
      </c>
      <c r="AH231" s="66">
        <f t="shared" si="66"/>
        <v>8.7655222790357923E-3</v>
      </c>
      <c r="AI231" s="87">
        <f t="shared" si="67"/>
        <v>30</v>
      </c>
      <c r="AJ231" s="29">
        <v>5</v>
      </c>
      <c r="AK231" s="66">
        <f t="shared" si="68"/>
        <v>8.6206896551724144E-2</v>
      </c>
      <c r="AL231" s="87">
        <f t="shared" si="69"/>
        <v>5</v>
      </c>
      <c r="AM231" s="30">
        <v>428</v>
      </c>
      <c r="AN231" s="79">
        <f t="shared" si="70"/>
        <v>8.2268140317155215E-3</v>
      </c>
      <c r="AO231" s="32">
        <f t="shared" si="71"/>
        <v>19</v>
      </c>
      <c r="AP231" s="33"/>
      <c r="AQ231" s="33"/>
      <c r="AR231" s="33"/>
      <c r="AS231" s="33"/>
      <c r="AT231" s="33"/>
      <c r="AU231" s="33"/>
      <c r="AV231" s="33"/>
      <c r="AW231" s="34"/>
      <c r="AX231" s="34"/>
      <c r="AY231" s="34"/>
      <c r="AZ231" s="34"/>
      <c r="BA231" s="34"/>
      <c r="BB231" s="34"/>
      <c r="BC231" s="34"/>
    </row>
    <row r="232" spans="1:55" x14ac:dyDescent="0.2">
      <c r="A232" s="25" t="s">
        <v>434</v>
      </c>
      <c r="B232" s="26" t="s">
        <v>43</v>
      </c>
      <c r="C232" s="27" t="s">
        <v>22</v>
      </c>
      <c r="D232" s="28" t="s">
        <v>435</v>
      </c>
      <c r="E232" s="28" t="str">
        <f>VLOOKUP(D232,Sheet2!A$1:B$353,2,FALSE)</f>
        <v>Major Urban</v>
      </c>
      <c r="F232" s="29">
        <v>39151</v>
      </c>
      <c r="G232" s="29">
        <v>26666</v>
      </c>
      <c r="H232" s="29">
        <v>30024</v>
      </c>
      <c r="I232" s="29">
        <v>14778</v>
      </c>
      <c r="J232" s="29">
        <v>8084</v>
      </c>
      <c r="K232" s="29">
        <v>3831</v>
      </c>
      <c r="L232" s="29">
        <v>2729</v>
      </c>
      <c r="M232" s="29">
        <v>239</v>
      </c>
      <c r="N232" s="30">
        <v>125502</v>
      </c>
      <c r="O232" s="31">
        <v>101</v>
      </c>
      <c r="P232" s="66">
        <f t="shared" si="54"/>
        <v>2.5797553063778701E-3</v>
      </c>
      <c r="Q232" s="87">
        <f t="shared" si="55"/>
        <v>56</v>
      </c>
      <c r="R232" s="29">
        <v>71</v>
      </c>
      <c r="S232" s="66">
        <f t="shared" si="56"/>
        <v>2.6625665641641042E-3</v>
      </c>
      <c r="T232" s="87">
        <f t="shared" si="57"/>
        <v>56</v>
      </c>
      <c r="U232" s="29">
        <v>97</v>
      </c>
      <c r="V232" s="66">
        <f t="shared" si="58"/>
        <v>3.2307487343458566E-3</v>
      </c>
      <c r="W232" s="87">
        <f t="shared" si="59"/>
        <v>53</v>
      </c>
      <c r="X232" s="29">
        <v>58</v>
      </c>
      <c r="Y232" s="66">
        <f t="shared" si="60"/>
        <v>3.9247530112329135E-3</v>
      </c>
      <c r="Z232" s="87">
        <f t="shared" si="61"/>
        <v>46</v>
      </c>
      <c r="AA232" s="29">
        <v>36</v>
      </c>
      <c r="AB232" s="66">
        <f t="shared" si="62"/>
        <v>4.4532409698169219E-3</v>
      </c>
      <c r="AC232" s="87">
        <f t="shared" si="63"/>
        <v>38</v>
      </c>
      <c r="AD232" s="29">
        <v>19</v>
      </c>
      <c r="AE232" s="66">
        <f t="shared" si="64"/>
        <v>4.9595405899243014E-3</v>
      </c>
      <c r="AF232" s="87">
        <f t="shared" si="65"/>
        <v>40</v>
      </c>
      <c r="AG232" s="29">
        <v>21</v>
      </c>
      <c r="AH232" s="66">
        <f t="shared" si="66"/>
        <v>7.6951264199340416E-3</v>
      </c>
      <c r="AI232" s="87">
        <f t="shared" si="67"/>
        <v>29</v>
      </c>
      <c r="AJ232" s="29">
        <v>4</v>
      </c>
      <c r="AK232" s="66">
        <f t="shared" si="68"/>
        <v>1.6736401673640166E-2</v>
      </c>
      <c r="AL232" s="87">
        <f t="shared" si="69"/>
        <v>20</v>
      </c>
      <c r="AM232" s="30">
        <v>407</v>
      </c>
      <c r="AN232" s="79">
        <f t="shared" si="70"/>
        <v>3.2429762075504771E-3</v>
      </c>
      <c r="AO232" s="32">
        <f t="shared" si="71"/>
        <v>52</v>
      </c>
      <c r="AP232" s="33"/>
      <c r="AQ232" s="33"/>
      <c r="AR232" s="33"/>
      <c r="AS232" s="33"/>
      <c r="AT232" s="33"/>
      <c r="AU232" s="33"/>
      <c r="AV232" s="33"/>
      <c r="AW232" s="34"/>
      <c r="AX232" s="34"/>
      <c r="AY232" s="34"/>
      <c r="AZ232" s="34"/>
      <c r="BA232" s="34"/>
      <c r="BB232" s="34"/>
      <c r="BC232" s="34"/>
    </row>
    <row r="233" spans="1:55" x14ac:dyDescent="0.2">
      <c r="A233" s="25" t="s">
        <v>436</v>
      </c>
      <c r="B233" s="26" t="s">
        <v>18</v>
      </c>
      <c r="C233" s="27" t="s">
        <v>44</v>
      </c>
      <c r="D233" s="28" t="s">
        <v>437</v>
      </c>
      <c r="E233" s="28" t="str">
        <f>VLOOKUP(D233,Sheet2!A$1:B$353,2,FALSE)</f>
        <v>Rural 80</v>
      </c>
      <c r="F233" s="29">
        <v>8575</v>
      </c>
      <c r="G233" s="29">
        <v>7673</v>
      </c>
      <c r="H233" s="29">
        <v>7535</v>
      </c>
      <c r="I233" s="29">
        <v>5412</v>
      </c>
      <c r="J233" s="29">
        <v>4182</v>
      </c>
      <c r="K233" s="29">
        <v>2322</v>
      </c>
      <c r="L233" s="29">
        <v>890</v>
      </c>
      <c r="M233" s="29">
        <v>54</v>
      </c>
      <c r="N233" s="30">
        <v>36643</v>
      </c>
      <c r="O233" s="31">
        <v>40</v>
      </c>
      <c r="P233" s="66">
        <f t="shared" si="54"/>
        <v>4.6647230320699708E-3</v>
      </c>
      <c r="Q233" s="87">
        <f t="shared" si="55"/>
        <v>49</v>
      </c>
      <c r="R233" s="29">
        <v>31</v>
      </c>
      <c r="S233" s="66">
        <f t="shared" si="56"/>
        <v>4.0401407532907599E-3</v>
      </c>
      <c r="T233" s="87">
        <f t="shared" si="57"/>
        <v>47</v>
      </c>
      <c r="U233" s="29">
        <v>32</v>
      </c>
      <c r="V233" s="66">
        <f t="shared" si="58"/>
        <v>4.2468480424684802E-3</v>
      </c>
      <c r="W233" s="87">
        <f t="shared" si="59"/>
        <v>47</v>
      </c>
      <c r="X233" s="29">
        <v>14</v>
      </c>
      <c r="Y233" s="66">
        <f t="shared" si="60"/>
        <v>2.5868440502586844E-3</v>
      </c>
      <c r="Z233" s="87">
        <f t="shared" si="61"/>
        <v>54</v>
      </c>
      <c r="AA233" s="29">
        <v>18</v>
      </c>
      <c r="AB233" s="66">
        <f t="shared" si="62"/>
        <v>4.30416068866571E-3</v>
      </c>
      <c r="AC233" s="87">
        <f t="shared" si="63"/>
        <v>49</v>
      </c>
      <c r="AD233" s="29">
        <v>6</v>
      </c>
      <c r="AE233" s="66">
        <f t="shared" si="64"/>
        <v>2.5839793281653748E-3</v>
      </c>
      <c r="AF233" s="87">
        <f t="shared" si="65"/>
        <v>55</v>
      </c>
      <c r="AG233" s="29">
        <v>3</v>
      </c>
      <c r="AH233" s="66">
        <f t="shared" si="66"/>
        <v>3.3707865168539327E-3</v>
      </c>
      <c r="AI233" s="87">
        <f t="shared" si="67"/>
        <v>54</v>
      </c>
      <c r="AJ233" s="29">
        <v>0</v>
      </c>
      <c r="AK233" s="66">
        <f t="shared" si="68"/>
        <v>0</v>
      </c>
      <c r="AL233" s="87">
        <f t="shared" si="69"/>
        <v>51</v>
      </c>
      <c r="AM233" s="30">
        <v>144</v>
      </c>
      <c r="AN233" s="79">
        <f t="shared" si="70"/>
        <v>3.9298092405097833E-3</v>
      </c>
      <c r="AO233" s="32">
        <f t="shared" si="71"/>
        <v>50</v>
      </c>
      <c r="AP233" s="33"/>
      <c r="AQ233" s="33"/>
      <c r="AR233" s="33"/>
      <c r="AS233" s="33"/>
      <c r="AT233" s="33"/>
      <c r="AU233" s="33"/>
      <c r="AV233" s="33"/>
      <c r="AW233" s="34"/>
      <c r="AX233" s="34"/>
      <c r="AY233" s="34"/>
      <c r="AZ233" s="34"/>
      <c r="BA233" s="34"/>
      <c r="BB233" s="34"/>
      <c r="BC233" s="34"/>
    </row>
    <row r="234" spans="1:55" x14ac:dyDescent="0.2">
      <c r="A234" s="25" t="s">
        <v>438</v>
      </c>
      <c r="B234" s="26" t="s">
        <v>18</v>
      </c>
      <c r="C234" s="27" t="s">
        <v>19</v>
      </c>
      <c r="D234" s="28" t="s">
        <v>439</v>
      </c>
      <c r="E234" s="28" t="str">
        <f>VLOOKUP(D234,Sheet2!A$1:B$353,2,FALSE)</f>
        <v>Rural 50</v>
      </c>
      <c r="F234" s="29">
        <v>1693</v>
      </c>
      <c r="G234" s="29">
        <v>3132</v>
      </c>
      <c r="H234" s="29">
        <v>10589</v>
      </c>
      <c r="I234" s="29">
        <v>11561</v>
      </c>
      <c r="J234" s="29">
        <v>7225</v>
      </c>
      <c r="K234" s="29">
        <v>5740</v>
      </c>
      <c r="L234" s="29">
        <v>7394</v>
      </c>
      <c r="M234" s="29">
        <v>1242</v>
      </c>
      <c r="N234" s="30">
        <v>48576</v>
      </c>
      <c r="O234" s="31">
        <v>49</v>
      </c>
      <c r="P234" s="66">
        <f t="shared" si="54"/>
        <v>2.8942705256940343E-2</v>
      </c>
      <c r="Q234" s="87">
        <f t="shared" si="55"/>
        <v>11</v>
      </c>
      <c r="R234" s="29">
        <v>11</v>
      </c>
      <c r="S234" s="66">
        <f t="shared" si="56"/>
        <v>3.5121328224776501E-3</v>
      </c>
      <c r="T234" s="87">
        <f t="shared" si="57"/>
        <v>39</v>
      </c>
      <c r="U234" s="29">
        <v>50</v>
      </c>
      <c r="V234" s="66">
        <f t="shared" si="58"/>
        <v>4.7218811974690713E-3</v>
      </c>
      <c r="W234" s="87">
        <f t="shared" si="59"/>
        <v>32</v>
      </c>
      <c r="X234" s="29">
        <v>47</v>
      </c>
      <c r="Y234" s="66">
        <f t="shared" si="60"/>
        <v>4.0653922671049217E-3</v>
      </c>
      <c r="Z234" s="87">
        <f t="shared" si="61"/>
        <v>36</v>
      </c>
      <c r="AA234" s="29">
        <v>25</v>
      </c>
      <c r="AB234" s="66">
        <f t="shared" si="62"/>
        <v>3.4602076124567475E-3</v>
      </c>
      <c r="AC234" s="87">
        <f t="shared" si="63"/>
        <v>41</v>
      </c>
      <c r="AD234" s="29">
        <v>33</v>
      </c>
      <c r="AE234" s="66">
        <f t="shared" si="64"/>
        <v>5.749128919860627E-3</v>
      </c>
      <c r="AF234" s="87">
        <f t="shared" si="65"/>
        <v>32</v>
      </c>
      <c r="AG234" s="29">
        <v>48</v>
      </c>
      <c r="AH234" s="66">
        <f t="shared" si="66"/>
        <v>6.4917500676223965E-3</v>
      </c>
      <c r="AI234" s="87">
        <f t="shared" si="67"/>
        <v>35</v>
      </c>
      <c r="AJ234" s="29">
        <v>10</v>
      </c>
      <c r="AK234" s="66">
        <f t="shared" si="68"/>
        <v>8.0515297906602248E-3</v>
      </c>
      <c r="AL234" s="87">
        <f t="shared" si="69"/>
        <v>41</v>
      </c>
      <c r="AM234" s="30">
        <v>273</v>
      </c>
      <c r="AN234" s="79">
        <f t="shared" si="70"/>
        <v>5.6200592885375491E-3</v>
      </c>
      <c r="AO234" s="32">
        <f t="shared" si="71"/>
        <v>33</v>
      </c>
      <c r="AP234" s="33"/>
      <c r="AQ234" s="33"/>
      <c r="AR234" s="33"/>
      <c r="AS234" s="33"/>
      <c r="AT234" s="33"/>
      <c r="AU234" s="33"/>
      <c r="AV234" s="33"/>
      <c r="AW234" s="34"/>
      <c r="AX234" s="34"/>
      <c r="AY234" s="34"/>
      <c r="AZ234" s="34"/>
      <c r="BA234" s="34"/>
      <c r="BB234" s="34"/>
      <c r="BC234" s="34"/>
    </row>
    <row r="235" spans="1:55" x14ac:dyDescent="0.2">
      <c r="A235" s="25" t="s">
        <v>440</v>
      </c>
      <c r="B235" s="26" t="s">
        <v>43</v>
      </c>
      <c r="C235" s="27" t="s">
        <v>44</v>
      </c>
      <c r="D235" s="28" t="s">
        <v>441</v>
      </c>
      <c r="E235" s="28" t="str">
        <f>VLOOKUP(D235,Sheet2!A$1:B$353,2,FALSE)</f>
        <v>Large Urban</v>
      </c>
      <c r="F235" s="29">
        <v>140151</v>
      </c>
      <c r="G235" s="29">
        <v>37910</v>
      </c>
      <c r="H235" s="29">
        <v>30211</v>
      </c>
      <c r="I235" s="29">
        <v>15208</v>
      </c>
      <c r="J235" s="29">
        <v>8754</v>
      </c>
      <c r="K235" s="29">
        <v>4032</v>
      </c>
      <c r="L235" s="29">
        <v>2644</v>
      </c>
      <c r="M235" s="29">
        <v>173</v>
      </c>
      <c r="N235" s="30">
        <v>239083</v>
      </c>
      <c r="O235" s="31">
        <v>829</v>
      </c>
      <c r="P235" s="66">
        <f t="shared" si="54"/>
        <v>5.9150487688279067E-3</v>
      </c>
      <c r="Q235" s="87">
        <f t="shared" si="55"/>
        <v>23</v>
      </c>
      <c r="R235" s="29">
        <v>378</v>
      </c>
      <c r="S235" s="66">
        <f t="shared" si="56"/>
        <v>9.9709839092587699E-3</v>
      </c>
      <c r="T235" s="87">
        <f t="shared" si="57"/>
        <v>9</v>
      </c>
      <c r="U235" s="29">
        <v>234</v>
      </c>
      <c r="V235" s="66">
        <f t="shared" si="58"/>
        <v>7.7455231538181455E-3</v>
      </c>
      <c r="W235" s="87">
        <f t="shared" si="59"/>
        <v>14</v>
      </c>
      <c r="X235" s="29">
        <v>72</v>
      </c>
      <c r="Y235" s="66">
        <f t="shared" si="60"/>
        <v>4.7343503419253023E-3</v>
      </c>
      <c r="Z235" s="87">
        <f t="shared" si="61"/>
        <v>23</v>
      </c>
      <c r="AA235" s="29">
        <v>29</v>
      </c>
      <c r="AB235" s="66">
        <f t="shared" si="62"/>
        <v>3.312771304546493E-3</v>
      </c>
      <c r="AC235" s="87">
        <f t="shared" si="63"/>
        <v>27</v>
      </c>
      <c r="AD235" s="29">
        <v>18</v>
      </c>
      <c r="AE235" s="66">
        <f t="shared" si="64"/>
        <v>4.464285714285714E-3</v>
      </c>
      <c r="AF235" s="87">
        <f t="shared" si="65"/>
        <v>23</v>
      </c>
      <c r="AG235" s="29">
        <v>6</v>
      </c>
      <c r="AH235" s="66">
        <f t="shared" si="66"/>
        <v>2.2692889561270802E-3</v>
      </c>
      <c r="AI235" s="87">
        <f t="shared" si="67"/>
        <v>32</v>
      </c>
      <c r="AJ235" s="29">
        <v>1</v>
      </c>
      <c r="AK235" s="66">
        <f t="shared" si="68"/>
        <v>5.7803468208092483E-3</v>
      </c>
      <c r="AL235" s="87">
        <f t="shared" si="69"/>
        <v>26</v>
      </c>
      <c r="AM235" s="30">
        <v>1567</v>
      </c>
      <c r="AN235" s="79">
        <f t="shared" si="70"/>
        <v>6.5542092076810148E-3</v>
      </c>
      <c r="AO235" s="32">
        <f t="shared" si="71"/>
        <v>18</v>
      </c>
      <c r="AP235" s="33"/>
      <c r="AQ235" s="33"/>
      <c r="AR235" s="33"/>
      <c r="AS235" s="33"/>
      <c r="AT235" s="33"/>
      <c r="AU235" s="33"/>
      <c r="AV235" s="33"/>
      <c r="AW235" s="34"/>
      <c r="AX235" s="34"/>
      <c r="AY235" s="34"/>
      <c r="AZ235" s="34"/>
      <c r="BA235" s="34"/>
      <c r="BB235" s="34"/>
      <c r="BC235" s="34"/>
    </row>
    <row r="236" spans="1:55" x14ac:dyDescent="0.2">
      <c r="A236" s="25" t="s">
        <v>442</v>
      </c>
      <c r="B236" s="26" t="s">
        <v>18</v>
      </c>
      <c r="C236" s="27" t="s">
        <v>19</v>
      </c>
      <c r="D236" s="28" t="s">
        <v>443</v>
      </c>
      <c r="E236" s="28" t="str">
        <f>VLOOKUP(D236,Sheet2!A$1:B$353,2,FALSE)</f>
        <v>Significant Rural</v>
      </c>
      <c r="F236" s="29">
        <v>6677</v>
      </c>
      <c r="G236" s="29">
        <v>12139</v>
      </c>
      <c r="H236" s="29">
        <v>13696</v>
      </c>
      <c r="I236" s="29">
        <v>7584</v>
      </c>
      <c r="J236" s="29">
        <v>4662</v>
      </c>
      <c r="K236" s="29">
        <v>2567</v>
      </c>
      <c r="L236" s="29">
        <v>1800</v>
      </c>
      <c r="M236" s="29">
        <v>90</v>
      </c>
      <c r="N236" s="30">
        <v>49215</v>
      </c>
      <c r="O236" s="31">
        <v>116</v>
      </c>
      <c r="P236" s="66">
        <f t="shared" si="54"/>
        <v>1.7373071738804851E-2</v>
      </c>
      <c r="Q236" s="87">
        <f t="shared" si="55"/>
        <v>10</v>
      </c>
      <c r="R236" s="29">
        <v>181</v>
      </c>
      <c r="S236" s="66">
        <f t="shared" si="56"/>
        <v>1.4910618667106022E-2</v>
      </c>
      <c r="T236" s="87">
        <f t="shared" si="57"/>
        <v>3</v>
      </c>
      <c r="U236" s="29">
        <v>293</v>
      </c>
      <c r="V236" s="66">
        <f t="shared" si="58"/>
        <v>2.1393107476635514E-2</v>
      </c>
      <c r="W236" s="87">
        <f t="shared" si="59"/>
        <v>3</v>
      </c>
      <c r="X236" s="29">
        <v>168</v>
      </c>
      <c r="Y236" s="66">
        <f t="shared" si="60"/>
        <v>2.2151898734177215E-2</v>
      </c>
      <c r="Z236" s="87">
        <f t="shared" si="61"/>
        <v>3</v>
      </c>
      <c r="AA236" s="29">
        <v>79</v>
      </c>
      <c r="AB236" s="66">
        <f t="shared" si="62"/>
        <v>1.6945516945516947E-2</v>
      </c>
      <c r="AC236" s="87">
        <f t="shared" si="63"/>
        <v>5</v>
      </c>
      <c r="AD236" s="29">
        <v>72</v>
      </c>
      <c r="AE236" s="66">
        <f t="shared" si="64"/>
        <v>2.8048305414881184E-2</v>
      </c>
      <c r="AF236" s="87">
        <f t="shared" si="65"/>
        <v>4</v>
      </c>
      <c r="AG236" s="29">
        <v>59</v>
      </c>
      <c r="AH236" s="66">
        <f t="shared" si="66"/>
        <v>3.2777777777777781E-2</v>
      </c>
      <c r="AI236" s="87">
        <f t="shared" si="67"/>
        <v>5</v>
      </c>
      <c r="AJ236" s="29">
        <v>3</v>
      </c>
      <c r="AK236" s="66">
        <f t="shared" si="68"/>
        <v>3.3333333333333333E-2</v>
      </c>
      <c r="AL236" s="87">
        <f t="shared" si="69"/>
        <v>13</v>
      </c>
      <c r="AM236" s="30">
        <v>971</v>
      </c>
      <c r="AN236" s="79">
        <f t="shared" si="70"/>
        <v>1.9729757187849233E-2</v>
      </c>
      <c r="AO236" s="32">
        <f t="shared" si="71"/>
        <v>6</v>
      </c>
      <c r="AP236" s="33"/>
      <c r="AQ236" s="33"/>
      <c r="AR236" s="33"/>
      <c r="AS236" s="33"/>
      <c r="AT236" s="33"/>
      <c r="AU236" s="33"/>
      <c r="AV236" s="33"/>
      <c r="AW236" s="34"/>
      <c r="AX236" s="34"/>
      <c r="AY236" s="34"/>
      <c r="AZ236" s="34"/>
      <c r="BA236" s="34"/>
      <c r="BB236" s="34"/>
      <c r="BC236" s="34"/>
    </row>
    <row r="237" spans="1:55" x14ac:dyDescent="0.2">
      <c r="A237" s="25" t="s">
        <v>444</v>
      </c>
      <c r="B237" s="26" t="s">
        <v>54</v>
      </c>
      <c r="C237" s="27" t="s">
        <v>60</v>
      </c>
      <c r="D237" s="28" t="s">
        <v>677</v>
      </c>
      <c r="E237" s="28" t="str">
        <f>VLOOKUP(D237,Sheet2!A$1:B$353,2,FALSE)</f>
        <v>Rural 50</v>
      </c>
      <c r="F237" s="29">
        <v>25620</v>
      </c>
      <c r="G237" s="29">
        <v>34683</v>
      </c>
      <c r="H237" s="29">
        <v>28044</v>
      </c>
      <c r="I237" s="29">
        <v>19354</v>
      </c>
      <c r="J237" s="29">
        <v>14465</v>
      </c>
      <c r="K237" s="29">
        <v>7724</v>
      </c>
      <c r="L237" s="29">
        <v>4299</v>
      </c>
      <c r="M237" s="29">
        <v>330</v>
      </c>
      <c r="N237" s="30">
        <v>134519</v>
      </c>
      <c r="O237" s="31">
        <v>344</v>
      </c>
      <c r="P237" s="66">
        <f t="shared" si="54"/>
        <v>1.3427010148321624E-2</v>
      </c>
      <c r="Q237" s="87">
        <f t="shared" si="55"/>
        <v>19</v>
      </c>
      <c r="R237" s="29">
        <v>262</v>
      </c>
      <c r="S237" s="66">
        <f t="shared" si="56"/>
        <v>7.5541331488048896E-3</v>
      </c>
      <c r="T237" s="87">
        <f t="shared" si="57"/>
        <v>19</v>
      </c>
      <c r="U237" s="29">
        <v>300</v>
      </c>
      <c r="V237" s="66">
        <f t="shared" si="58"/>
        <v>1.069747539580659E-2</v>
      </c>
      <c r="W237" s="87">
        <f t="shared" si="59"/>
        <v>9</v>
      </c>
      <c r="X237" s="29">
        <v>191</v>
      </c>
      <c r="Y237" s="66">
        <f t="shared" si="60"/>
        <v>9.8687609796424512E-3</v>
      </c>
      <c r="Z237" s="87">
        <f t="shared" si="61"/>
        <v>13</v>
      </c>
      <c r="AA237" s="29">
        <v>129</v>
      </c>
      <c r="AB237" s="66">
        <f t="shared" si="62"/>
        <v>8.9180781195990315E-3</v>
      </c>
      <c r="AC237" s="87">
        <f t="shared" si="63"/>
        <v>15</v>
      </c>
      <c r="AD237" s="29">
        <v>68</v>
      </c>
      <c r="AE237" s="66">
        <f t="shared" si="64"/>
        <v>8.8037286380113922E-3</v>
      </c>
      <c r="AF237" s="87">
        <f t="shared" si="65"/>
        <v>21</v>
      </c>
      <c r="AG237" s="29">
        <v>53</v>
      </c>
      <c r="AH237" s="66">
        <f t="shared" si="66"/>
        <v>1.2328448476389859E-2</v>
      </c>
      <c r="AI237" s="87">
        <f t="shared" si="67"/>
        <v>21</v>
      </c>
      <c r="AJ237" s="29">
        <v>7</v>
      </c>
      <c r="AK237" s="66">
        <f t="shared" si="68"/>
        <v>2.1212121212121213E-2</v>
      </c>
      <c r="AL237" s="87">
        <f t="shared" si="69"/>
        <v>26</v>
      </c>
      <c r="AM237" s="30">
        <v>1354</v>
      </c>
      <c r="AN237" s="79">
        <f t="shared" si="70"/>
        <v>1.0065492606992322E-2</v>
      </c>
      <c r="AO237" s="32">
        <f t="shared" si="71"/>
        <v>12</v>
      </c>
      <c r="AP237" s="33"/>
      <c r="AQ237" s="33"/>
      <c r="AR237" s="33"/>
      <c r="AS237" s="33"/>
      <c r="AT237" s="33"/>
      <c r="AU237" s="33"/>
      <c r="AV237" s="33"/>
      <c r="AW237" s="34"/>
      <c r="AX237" s="34"/>
      <c r="AY237" s="34"/>
      <c r="AZ237" s="34"/>
      <c r="BA237" s="34"/>
      <c r="BB237" s="34"/>
      <c r="BC237" s="34"/>
    </row>
    <row r="238" spans="1:55" x14ac:dyDescent="0.2">
      <c r="A238" s="25" t="s">
        <v>445</v>
      </c>
      <c r="B238" s="26" t="s">
        <v>54</v>
      </c>
      <c r="C238" s="27" t="s">
        <v>19</v>
      </c>
      <c r="D238" s="28" t="s">
        <v>678</v>
      </c>
      <c r="E238" s="28" t="str">
        <f>VLOOKUP(D238,Sheet2!A$1:B$353,2,FALSE)</f>
        <v>Other Urban</v>
      </c>
      <c r="F238" s="29">
        <v>1271</v>
      </c>
      <c r="G238" s="29">
        <v>9347</v>
      </c>
      <c r="H238" s="29">
        <v>21625</v>
      </c>
      <c r="I238" s="29">
        <v>12521</v>
      </c>
      <c r="J238" s="29">
        <v>4129</v>
      </c>
      <c r="K238" s="29">
        <v>1586</v>
      </c>
      <c r="L238" s="29">
        <v>325</v>
      </c>
      <c r="M238" s="29">
        <v>8</v>
      </c>
      <c r="N238" s="30">
        <v>50812</v>
      </c>
      <c r="O238" s="31">
        <v>35</v>
      </c>
      <c r="P238" s="66">
        <f t="shared" si="54"/>
        <v>2.7537372147915028E-2</v>
      </c>
      <c r="Q238" s="87">
        <f t="shared" si="55"/>
        <v>6</v>
      </c>
      <c r="R238" s="29">
        <v>139</v>
      </c>
      <c r="S238" s="66">
        <f t="shared" si="56"/>
        <v>1.4871081630469669E-2</v>
      </c>
      <c r="T238" s="87">
        <f t="shared" si="57"/>
        <v>10</v>
      </c>
      <c r="U238" s="29">
        <v>259</v>
      </c>
      <c r="V238" s="66">
        <f t="shared" si="58"/>
        <v>1.1976878612716763E-2</v>
      </c>
      <c r="W238" s="87">
        <f t="shared" si="59"/>
        <v>10</v>
      </c>
      <c r="X238" s="29">
        <v>105</v>
      </c>
      <c r="Y238" s="66">
        <f t="shared" si="60"/>
        <v>8.3859116683970922E-3</v>
      </c>
      <c r="Z238" s="87">
        <f t="shared" si="61"/>
        <v>18</v>
      </c>
      <c r="AA238" s="29">
        <v>27</v>
      </c>
      <c r="AB238" s="66">
        <f t="shared" si="62"/>
        <v>6.5391135868248969E-3</v>
      </c>
      <c r="AC238" s="87">
        <f t="shared" si="63"/>
        <v>18</v>
      </c>
      <c r="AD238" s="29">
        <v>3</v>
      </c>
      <c r="AE238" s="66">
        <f t="shared" si="64"/>
        <v>1.8915510718789407E-3</v>
      </c>
      <c r="AF238" s="87">
        <f t="shared" si="65"/>
        <v>49</v>
      </c>
      <c r="AG238" s="29">
        <v>4</v>
      </c>
      <c r="AH238" s="66">
        <f t="shared" si="66"/>
        <v>1.2307692307692308E-2</v>
      </c>
      <c r="AI238" s="87">
        <f t="shared" si="67"/>
        <v>16</v>
      </c>
      <c r="AJ238" s="29">
        <v>0</v>
      </c>
      <c r="AK238" s="66">
        <f t="shared" si="68"/>
        <v>0</v>
      </c>
      <c r="AL238" s="87">
        <f t="shared" si="69"/>
        <v>28</v>
      </c>
      <c r="AM238" s="30">
        <v>572</v>
      </c>
      <c r="AN238" s="79">
        <f t="shared" si="70"/>
        <v>1.1257183342517515E-2</v>
      </c>
      <c r="AO238" s="32">
        <f t="shared" si="71"/>
        <v>12</v>
      </c>
      <c r="AP238" s="33"/>
      <c r="AQ238" s="33"/>
      <c r="AR238" s="33"/>
      <c r="AS238" s="33"/>
      <c r="AT238" s="33"/>
      <c r="AU238" s="33"/>
      <c r="AV238" s="33"/>
      <c r="AW238" s="34"/>
      <c r="AX238" s="34"/>
      <c r="AY238" s="34"/>
      <c r="AZ238" s="34"/>
      <c r="BA238" s="34"/>
      <c r="BB238" s="34"/>
      <c r="BC238" s="34"/>
    </row>
    <row r="239" spans="1:55" x14ac:dyDescent="0.2">
      <c r="A239" s="25" t="s">
        <v>446</v>
      </c>
      <c r="B239" s="26" t="s">
        <v>43</v>
      </c>
      <c r="C239" s="27" t="s">
        <v>60</v>
      </c>
      <c r="D239" s="28" t="s">
        <v>447</v>
      </c>
      <c r="E239" s="28" t="str">
        <f>VLOOKUP(D239,Sheet2!A$1:B$353,2,FALSE)</f>
        <v>Major Urban</v>
      </c>
      <c r="F239" s="29">
        <v>13920</v>
      </c>
      <c r="G239" s="29">
        <v>11598</v>
      </c>
      <c r="H239" s="29">
        <v>21675</v>
      </c>
      <c r="I239" s="29">
        <v>16184</v>
      </c>
      <c r="J239" s="29">
        <v>11394</v>
      </c>
      <c r="K239" s="29">
        <v>8645</v>
      </c>
      <c r="L239" s="29">
        <v>5162</v>
      </c>
      <c r="M239" s="29">
        <v>332</v>
      </c>
      <c r="N239" s="30">
        <v>88910</v>
      </c>
      <c r="O239" s="31">
        <v>25</v>
      </c>
      <c r="P239" s="66">
        <f t="shared" si="54"/>
        <v>1.7959770114942528E-3</v>
      </c>
      <c r="Q239" s="87">
        <f t="shared" si="55"/>
        <v>60</v>
      </c>
      <c r="R239" s="29">
        <v>47</v>
      </c>
      <c r="S239" s="66">
        <f t="shared" si="56"/>
        <v>4.0524228315226762E-3</v>
      </c>
      <c r="T239" s="87">
        <f t="shared" si="57"/>
        <v>51</v>
      </c>
      <c r="U239" s="29">
        <v>87</v>
      </c>
      <c r="V239" s="66">
        <f t="shared" si="58"/>
        <v>4.0138408304498273E-3</v>
      </c>
      <c r="W239" s="87">
        <f t="shared" si="59"/>
        <v>49</v>
      </c>
      <c r="X239" s="29">
        <v>67</v>
      </c>
      <c r="Y239" s="66">
        <f t="shared" si="60"/>
        <v>4.1398912506178942E-3</v>
      </c>
      <c r="Z239" s="87">
        <f t="shared" si="61"/>
        <v>43</v>
      </c>
      <c r="AA239" s="29">
        <v>42</v>
      </c>
      <c r="AB239" s="66">
        <f t="shared" si="62"/>
        <v>3.686150605581885E-3</v>
      </c>
      <c r="AC239" s="87">
        <f t="shared" si="63"/>
        <v>46</v>
      </c>
      <c r="AD239" s="29">
        <v>16</v>
      </c>
      <c r="AE239" s="66">
        <f t="shared" si="64"/>
        <v>1.8507807981492192E-3</v>
      </c>
      <c r="AF239" s="87">
        <f t="shared" si="65"/>
        <v>57</v>
      </c>
      <c r="AG239" s="29">
        <v>18</v>
      </c>
      <c r="AH239" s="66">
        <f t="shared" si="66"/>
        <v>3.4870205346764819E-3</v>
      </c>
      <c r="AI239" s="87">
        <f t="shared" si="67"/>
        <v>49</v>
      </c>
      <c r="AJ239" s="29">
        <v>1</v>
      </c>
      <c r="AK239" s="66">
        <f t="shared" si="68"/>
        <v>3.0120481927710845E-3</v>
      </c>
      <c r="AL239" s="87">
        <f t="shared" si="69"/>
        <v>52</v>
      </c>
      <c r="AM239" s="30">
        <v>303</v>
      </c>
      <c r="AN239" s="79">
        <f t="shared" si="70"/>
        <v>3.4079406141041503E-3</v>
      </c>
      <c r="AO239" s="32">
        <f t="shared" si="71"/>
        <v>51</v>
      </c>
      <c r="AP239" s="33"/>
      <c r="AQ239" s="33"/>
      <c r="AR239" s="33"/>
      <c r="AS239" s="33"/>
      <c r="AT239" s="33"/>
      <c r="AU239" s="33"/>
      <c r="AV239" s="33"/>
      <c r="AW239" s="34"/>
      <c r="AX239" s="34"/>
      <c r="AY239" s="34"/>
      <c r="AZ239" s="34"/>
      <c r="BA239" s="34"/>
      <c r="BB239" s="34"/>
      <c r="BC239" s="34"/>
    </row>
    <row r="240" spans="1:55" x14ac:dyDescent="0.2">
      <c r="A240" s="25" t="s">
        <v>448</v>
      </c>
      <c r="B240" s="26" t="s">
        <v>18</v>
      </c>
      <c r="C240" s="27" t="s">
        <v>19</v>
      </c>
      <c r="D240" s="28" t="s">
        <v>449</v>
      </c>
      <c r="E240" s="28" t="str">
        <f>VLOOKUP(D240,Sheet2!A$1:B$353,2,FALSE)</f>
        <v>Rural 50</v>
      </c>
      <c r="F240" s="29">
        <v>635</v>
      </c>
      <c r="G240" s="29">
        <v>875</v>
      </c>
      <c r="H240" s="29">
        <v>3458</v>
      </c>
      <c r="I240" s="29">
        <v>5666</v>
      </c>
      <c r="J240" s="29">
        <v>4994</v>
      </c>
      <c r="K240" s="29">
        <v>3410</v>
      </c>
      <c r="L240" s="29">
        <v>6926</v>
      </c>
      <c r="M240" s="29">
        <v>1949</v>
      </c>
      <c r="N240" s="30">
        <v>27913</v>
      </c>
      <c r="O240" s="31">
        <v>10</v>
      </c>
      <c r="P240" s="66">
        <f t="shared" si="54"/>
        <v>1.5748031496062992E-2</v>
      </c>
      <c r="Q240" s="87">
        <f t="shared" si="55"/>
        <v>15</v>
      </c>
      <c r="R240" s="29">
        <v>8</v>
      </c>
      <c r="S240" s="66">
        <f t="shared" si="56"/>
        <v>9.1428571428571435E-3</v>
      </c>
      <c r="T240" s="87">
        <f t="shared" si="57"/>
        <v>13</v>
      </c>
      <c r="U240" s="29">
        <v>23</v>
      </c>
      <c r="V240" s="66">
        <f t="shared" si="58"/>
        <v>6.6512434933487562E-3</v>
      </c>
      <c r="W240" s="87">
        <f t="shared" si="59"/>
        <v>21</v>
      </c>
      <c r="X240" s="29">
        <v>23</v>
      </c>
      <c r="Y240" s="66">
        <f t="shared" si="60"/>
        <v>4.0593010942463819E-3</v>
      </c>
      <c r="Z240" s="87">
        <f t="shared" si="61"/>
        <v>37</v>
      </c>
      <c r="AA240" s="29">
        <v>26</v>
      </c>
      <c r="AB240" s="66">
        <f t="shared" si="62"/>
        <v>5.2062474969963961E-3</v>
      </c>
      <c r="AC240" s="87">
        <f t="shared" si="63"/>
        <v>32</v>
      </c>
      <c r="AD240" s="29">
        <v>35</v>
      </c>
      <c r="AE240" s="66">
        <f t="shared" si="64"/>
        <v>1.0263929618768328E-2</v>
      </c>
      <c r="AF240" s="87">
        <f t="shared" si="65"/>
        <v>17</v>
      </c>
      <c r="AG240" s="29">
        <v>33</v>
      </c>
      <c r="AH240" s="66">
        <f t="shared" si="66"/>
        <v>4.7646549234767544E-3</v>
      </c>
      <c r="AI240" s="87">
        <f t="shared" si="67"/>
        <v>42</v>
      </c>
      <c r="AJ240" s="29">
        <v>17</v>
      </c>
      <c r="AK240" s="66">
        <f t="shared" si="68"/>
        <v>8.7224217547460237E-3</v>
      </c>
      <c r="AL240" s="87">
        <f t="shared" si="69"/>
        <v>40</v>
      </c>
      <c r="AM240" s="30">
        <v>175</v>
      </c>
      <c r="AN240" s="79">
        <f t="shared" si="70"/>
        <v>6.2694801705298602E-3</v>
      </c>
      <c r="AO240" s="32">
        <f t="shared" si="71"/>
        <v>28</v>
      </c>
      <c r="AP240" s="33"/>
      <c r="AQ240" s="33"/>
      <c r="AR240" s="33"/>
      <c r="AS240" s="33"/>
      <c r="AT240" s="33"/>
      <c r="AU240" s="33"/>
      <c r="AV240" s="33"/>
      <c r="AW240" s="34"/>
      <c r="AX240" s="34"/>
      <c r="AY240" s="34"/>
      <c r="AZ240" s="34"/>
      <c r="BA240" s="34"/>
      <c r="BB240" s="34"/>
      <c r="BC240" s="34"/>
    </row>
    <row r="241" spans="1:55" x14ac:dyDescent="0.2">
      <c r="A241" s="25" t="s">
        <v>450</v>
      </c>
      <c r="B241" s="26" t="s">
        <v>18</v>
      </c>
      <c r="C241" s="27" t="s">
        <v>10</v>
      </c>
      <c r="D241" s="28" t="s">
        <v>451</v>
      </c>
      <c r="E241" s="28" t="str">
        <f>VLOOKUP(D241,Sheet2!A$1:B$353,2,FALSE)</f>
        <v>Rural 80</v>
      </c>
      <c r="F241" s="29">
        <v>2327</v>
      </c>
      <c r="G241" s="29">
        <v>6964</v>
      </c>
      <c r="H241" s="29">
        <v>19522</v>
      </c>
      <c r="I241" s="29">
        <v>11814</v>
      </c>
      <c r="J241" s="29">
        <v>10616</v>
      </c>
      <c r="K241" s="29">
        <v>7122</v>
      </c>
      <c r="L241" s="29">
        <v>4016</v>
      </c>
      <c r="M241" s="29">
        <v>357</v>
      </c>
      <c r="N241" s="30">
        <v>62738</v>
      </c>
      <c r="O241" s="31">
        <v>60</v>
      </c>
      <c r="P241" s="66">
        <f t="shared" si="54"/>
        <v>2.578427159432746E-2</v>
      </c>
      <c r="Q241" s="87">
        <f t="shared" si="55"/>
        <v>22</v>
      </c>
      <c r="R241" s="29">
        <v>73</v>
      </c>
      <c r="S241" s="66">
        <f t="shared" si="56"/>
        <v>1.0482481332567489E-2</v>
      </c>
      <c r="T241" s="87">
        <f t="shared" si="57"/>
        <v>27</v>
      </c>
      <c r="U241" s="29">
        <v>91</v>
      </c>
      <c r="V241" s="66">
        <f t="shared" si="58"/>
        <v>4.6614076426595638E-3</v>
      </c>
      <c r="W241" s="87">
        <f t="shared" si="59"/>
        <v>43</v>
      </c>
      <c r="X241" s="29">
        <v>66</v>
      </c>
      <c r="Y241" s="66">
        <f t="shared" si="60"/>
        <v>5.5865921787709499E-3</v>
      </c>
      <c r="Z241" s="87">
        <f t="shared" si="61"/>
        <v>41</v>
      </c>
      <c r="AA241" s="29">
        <v>49</v>
      </c>
      <c r="AB241" s="66">
        <f t="shared" si="62"/>
        <v>4.6156744536548604E-3</v>
      </c>
      <c r="AC241" s="87">
        <f t="shared" si="63"/>
        <v>47</v>
      </c>
      <c r="AD241" s="29">
        <v>33</v>
      </c>
      <c r="AE241" s="66">
        <f t="shared" si="64"/>
        <v>4.6335299073294017E-3</v>
      </c>
      <c r="AF241" s="87">
        <f t="shared" si="65"/>
        <v>48</v>
      </c>
      <c r="AG241" s="29">
        <v>15</v>
      </c>
      <c r="AH241" s="66">
        <f t="shared" si="66"/>
        <v>3.7350597609561755E-3</v>
      </c>
      <c r="AI241" s="87">
        <f t="shared" si="67"/>
        <v>53</v>
      </c>
      <c r="AJ241" s="29">
        <v>4</v>
      </c>
      <c r="AK241" s="66">
        <f t="shared" si="68"/>
        <v>1.1204481792717087E-2</v>
      </c>
      <c r="AL241" s="87">
        <f t="shared" si="69"/>
        <v>48</v>
      </c>
      <c r="AM241" s="30">
        <v>391</v>
      </c>
      <c r="AN241" s="79">
        <f t="shared" si="70"/>
        <v>6.2322675252637957E-3</v>
      </c>
      <c r="AO241" s="32">
        <f t="shared" si="71"/>
        <v>43</v>
      </c>
      <c r="AP241" s="33"/>
      <c r="AQ241" s="33"/>
      <c r="AR241" s="33"/>
      <c r="AS241" s="33"/>
      <c r="AT241" s="33"/>
      <c r="AU241" s="33"/>
      <c r="AV241" s="33"/>
      <c r="AW241" s="34"/>
      <c r="AX241" s="34"/>
      <c r="AY241" s="34"/>
      <c r="AZ241" s="34"/>
      <c r="BA241" s="34"/>
      <c r="BB241" s="34"/>
      <c r="BC241" s="34"/>
    </row>
    <row r="242" spans="1:55" x14ac:dyDescent="0.2">
      <c r="A242" s="25" t="s">
        <v>452</v>
      </c>
      <c r="B242" s="26" t="s">
        <v>18</v>
      </c>
      <c r="C242" s="27" t="s">
        <v>25</v>
      </c>
      <c r="D242" s="28" t="s">
        <v>453</v>
      </c>
      <c r="E242" s="28" t="str">
        <f>VLOOKUP(D242,Sheet2!A$1:B$353,2,FALSE)</f>
        <v>Significant Rural</v>
      </c>
      <c r="F242" s="29">
        <v>11094</v>
      </c>
      <c r="G242" s="29">
        <v>9325</v>
      </c>
      <c r="H242" s="29">
        <v>6907</v>
      </c>
      <c r="I242" s="29">
        <v>6338</v>
      </c>
      <c r="J242" s="29">
        <v>3604</v>
      </c>
      <c r="K242" s="29">
        <v>1848</v>
      </c>
      <c r="L242" s="29">
        <v>903</v>
      </c>
      <c r="M242" s="29">
        <v>82</v>
      </c>
      <c r="N242" s="30">
        <v>40101</v>
      </c>
      <c r="O242" s="31">
        <v>38</v>
      </c>
      <c r="P242" s="66">
        <f t="shared" si="54"/>
        <v>3.4252749233820083E-3</v>
      </c>
      <c r="Q242" s="87">
        <f t="shared" si="55"/>
        <v>46</v>
      </c>
      <c r="R242" s="29">
        <v>40</v>
      </c>
      <c r="S242" s="66">
        <f t="shared" si="56"/>
        <v>4.2895442359249334E-3</v>
      </c>
      <c r="T242" s="87">
        <f t="shared" si="57"/>
        <v>30</v>
      </c>
      <c r="U242" s="29">
        <v>20</v>
      </c>
      <c r="V242" s="66">
        <f t="shared" si="58"/>
        <v>2.8956131460836834E-3</v>
      </c>
      <c r="W242" s="87">
        <f t="shared" si="59"/>
        <v>39</v>
      </c>
      <c r="X242" s="29">
        <v>38</v>
      </c>
      <c r="Y242" s="66">
        <f t="shared" si="60"/>
        <v>5.9955822025875667E-3</v>
      </c>
      <c r="Z242" s="87">
        <f t="shared" si="61"/>
        <v>19</v>
      </c>
      <c r="AA242" s="29">
        <v>11</v>
      </c>
      <c r="AB242" s="66">
        <f t="shared" si="62"/>
        <v>3.0521642619311877E-3</v>
      </c>
      <c r="AC242" s="87">
        <f t="shared" si="63"/>
        <v>41</v>
      </c>
      <c r="AD242" s="29">
        <v>13</v>
      </c>
      <c r="AE242" s="66">
        <f t="shared" si="64"/>
        <v>7.034632034632035E-3</v>
      </c>
      <c r="AF242" s="87">
        <f t="shared" si="65"/>
        <v>21</v>
      </c>
      <c r="AG242" s="29">
        <v>7</v>
      </c>
      <c r="AH242" s="66">
        <f t="shared" si="66"/>
        <v>7.7519379844961239E-3</v>
      </c>
      <c r="AI242" s="87">
        <f t="shared" si="67"/>
        <v>27</v>
      </c>
      <c r="AJ242" s="29">
        <v>0</v>
      </c>
      <c r="AK242" s="66">
        <f t="shared" si="68"/>
        <v>0</v>
      </c>
      <c r="AL242" s="87">
        <f t="shared" si="69"/>
        <v>45</v>
      </c>
      <c r="AM242" s="30">
        <v>167</v>
      </c>
      <c r="AN242" s="79">
        <f t="shared" si="70"/>
        <v>4.1644846761926136E-3</v>
      </c>
      <c r="AO242" s="32">
        <f t="shared" si="71"/>
        <v>36</v>
      </c>
      <c r="AP242" s="33"/>
      <c r="AQ242" s="33"/>
      <c r="AR242" s="33"/>
      <c r="AS242" s="33"/>
      <c r="AT242" s="33"/>
      <c r="AU242" s="33"/>
      <c r="AV242" s="33"/>
      <c r="AW242" s="34"/>
      <c r="AX242" s="34"/>
      <c r="AY242" s="34"/>
      <c r="AZ242" s="34"/>
      <c r="BA242" s="34"/>
      <c r="BB242" s="34"/>
      <c r="BC242" s="34"/>
    </row>
    <row r="243" spans="1:55" x14ac:dyDescent="0.2">
      <c r="A243" s="25" t="s">
        <v>454</v>
      </c>
      <c r="B243" s="26" t="s">
        <v>54</v>
      </c>
      <c r="C243" s="27" t="s">
        <v>55</v>
      </c>
      <c r="D243" s="28" t="s">
        <v>679</v>
      </c>
      <c r="E243" s="28" t="str">
        <f>VLOOKUP(D243,Sheet2!A$1:B$353,2,FALSE)</f>
        <v>Large Urban</v>
      </c>
      <c r="F243" s="29">
        <v>12462</v>
      </c>
      <c r="G243" s="29">
        <v>33347</v>
      </c>
      <c r="H243" s="29">
        <v>26221</v>
      </c>
      <c r="I243" s="29">
        <v>19768</v>
      </c>
      <c r="J243" s="29">
        <v>11280</v>
      </c>
      <c r="K243" s="29">
        <v>5427</v>
      </c>
      <c r="L243" s="29">
        <v>1911</v>
      </c>
      <c r="M243" s="29">
        <v>177</v>
      </c>
      <c r="N243" s="30">
        <v>110593</v>
      </c>
      <c r="O243" s="31">
        <v>67</v>
      </c>
      <c r="P243" s="66">
        <f t="shared" si="54"/>
        <v>5.3763440860215058E-3</v>
      </c>
      <c r="Q243" s="87">
        <f t="shared" si="55"/>
        <v>24</v>
      </c>
      <c r="R243" s="29">
        <v>102</v>
      </c>
      <c r="S243" s="66">
        <f t="shared" si="56"/>
        <v>3.0587459141751881E-3</v>
      </c>
      <c r="T243" s="87">
        <f t="shared" si="57"/>
        <v>32</v>
      </c>
      <c r="U243" s="29">
        <v>72</v>
      </c>
      <c r="V243" s="66">
        <f t="shared" si="58"/>
        <v>2.7458906982952597E-3</v>
      </c>
      <c r="W243" s="87">
        <f t="shared" si="59"/>
        <v>30</v>
      </c>
      <c r="X243" s="29">
        <v>34</v>
      </c>
      <c r="Y243" s="66">
        <f t="shared" si="60"/>
        <v>1.7199514366653178E-3</v>
      </c>
      <c r="Z243" s="87">
        <f t="shared" si="61"/>
        <v>35</v>
      </c>
      <c r="AA243" s="29">
        <v>23</v>
      </c>
      <c r="AB243" s="66">
        <f t="shared" si="62"/>
        <v>2.0390070921985815E-3</v>
      </c>
      <c r="AC243" s="87">
        <f t="shared" si="63"/>
        <v>33</v>
      </c>
      <c r="AD243" s="29">
        <v>9</v>
      </c>
      <c r="AE243" s="66">
        <f t="shared" si="64"/>
        <v>1.658374792703151E-3</v>
      </c>
      <c r="AF243" s="87">
        <f t="shared" si="65"/>
        <v>35</v>
      </c>
      <c r="AG243" s="29">
        <v>14</v>
      </c>
      <c r="AH243" s="66">
        <f t="shared" si="66"/>
        <v>7.326007326007326E-3</v>
      </c>
      <c r="AI243" s="87">
        <f t="shared" si="67"/>
        <v>17</v>
      </c>
      <c r="AJ243" s="29">
        <v>4</v>
      </c>
      <c r="AK243" s="66">
        <f t="shared" si="68"/>
        <v>2.2598870056497175E-2</v>
      </c>
      <c r="AL243" s="87">
        <f t="shared" si="69"/>
        <v>19</v>
      </c>
      <c r="AM243" s="30">
        <v>325</v>
      </c>
      <c r="AN243" s="79">
        <f t="shared" si="70"/>
        <v>2.9387031728952103E-3</v>
      </c>
      <c r="AO243" s="32">
        <f t="shared" si="71"/>
        <v>31</v>
      </c>
      <c r="AP243" s="33"/>
      <c r="AQ243" s="33"/>
      <c r="AR243" s="33"/>
      <c r="AS243" s="33"/>
      <c r="AT243" s="33"/>
      <c r="AU243" s="33"/>
      <c r="AV243" s="33"/>
      <c r="AW243" s="34"/>
      <c r="AX243" s="34"/>
      <c r="AY243" s="34"/>
      <c r="AZ243" s="34"/>
      <c r="BA243" s="34"/>
      <c r="BB243" s="34"/>
      <c r="BC243" s="34"/>
    </row>
    <row r="244" spans="1:55" x14ac:dyDescent="0.2">
      <c r="A244" s="25" t="s">
        <v>455</v>
      </c>
      <c r="B244" s="26" t="s">
        <v>18</v>
      </c>
      <c r="C244" s="27" t="s">
        <v>55</v>
      </c>
      <c r="D244" s="28" t="s">
        <v>456</v>
      </c>
      <c r="E244" s="28" t="str">
        <f>VLOOKUP(D244,Sheet2!A$1:B$353,2,FALSE)</f>
        <v>Rural 80</v>
      </c>
      <c r="F244" s="29">
        <v>4852</v>
      </c>
      <c r="G244" s="29">
        <v>8504</v>
      </c>
      <c r="H244" s="29">
        <v>8328</v>
      </c>
      <c r="I244" s="29">
        <v>7853</v>
      </c>
      <c r="J244" s="29">
        <v>6389</v>
      </c>
      <c r="K244" s="29">
        <v>3523</v>
      </c>
      <c r="L244" s="29">
        <v>2898</v>
      </c>
      <c r="M244" s="29">
        <v>286</v>
      </c>
      <c r="N244" s="30">
        <v>42633</v>
      </c>
      <c r="O244" s="31">
        <v>499</v>
      </c>
      <c r="P244" s="66">
        <f t="shared" si="54"/>
        <v>0.1028441879637263</v>
      </c>
      <c r="Q244" s="87">
        <f t="shared" si="55"/>
        <v>4</v>
      </c>
      <c r="R244" s="29">
        <v>422</v>
      </c>
      <c r="S244" s="66">
        <f t="shared" si="56"/>
        <v>4.9623706491063027E-2</v>
      </c>
      <c r="T244" s="87">
        <f t="shared" si="57"/>
        <v>4</v>
      </c>
      <c r="U244" s="29">
        <v>601</v>
      </c>
      <c r="V244" s="66">
        <f t="shared" si="58"/>
        <v>7.2166186359269927E-2</v>
      </c>
      <c r="W244" s="87">
        <f t="shared" si="59"/>
        <v>4</v>
      </c>
      <c r="X244" s="29">
        <v>740</v>
      </c>
      <c r="Y244" s="66">
        <f t="shared" si="60"/>
        <v>9.4231503883866044E-2</v>
      </c>
      <c r="Z244" s="87">
        <f t="shared" si="61"/>
        <v>2</v>
      </c>
      <c r="AA244" s="29">
        <v>816</v>
      </c>
      <c r="AB244" s="66">
        <f t="shared" si="62"/>
        <v>0.12771951792142747</v>
      </c>
      <c r="AC244" s="87">
        <f t="shared" si="63"/>
        <v>2</v>
      </c>
      <c r="AD244" s="29">
        <v>538</v>
      </c>
      <c r="AE244" s="66">
        <f t="shared" si="64"/>
        <v>0.15271075787680954</v>
      </c>
      <c r="AF244" s="87">
        <f t="shared" si="65"/>
        <v>2</v>
      </c>
      <c r="AG244" s="29">
        <v>523</v>
      </c>
      <c r="AH244" s="66">
        <f t="shared" si="66"/>
        <v>0.18046928916494134</v>
      </c>
      <c r="AI244" s="87">
        <f t="shared" si="67"/>
        <v>2</v>
      </c>
      <c r="AJ244" s="29">
        <v>87</v>
      </c>
      <c r="AK244" s="66">
        <f t="shared" si="68"/>
        <v>0.30419580419580422</v>
      </c>
      <c r="AL244" s="87">
        <f t="shared" si="69"/>
        <v>1</v>
      </c>
      <c r="AM244" s="30">
        <v>4226</v>
      </c>
      <c r="AN244" s="79">
        <f t="shared" si="70"/>
        <v>9.9125090892031989E-2</v>
      </c>
      <c r="AO244" s="32">
        <f t="shared" si="71"/>
        <v>2</v>
      </c>
      <c r="AP244" s="33"/>
      <c r="AQ244" s="33"/>
      <c r="AR244" s="33"/>
      <c r="AS244" s="33"/>
      <c r="AT244" s="33"/>
      <c r="AU244" s="33"/>
      <c r="AV244" s="33"/>
      <c r="AW244" s="34"/>
      <c r="AX244" s="34"/>
      <c r="AY244" s="34"/>
      <c r="AZ244" s="34"/>
      <c r="BA244" s="34"/>
      <c r="BB244" s="34"/>
      <c r="BC244" s="34"/>
    </row>
    <row r="245" spans="1:55" x14ac:dyDescent="0.2">
      <c r="A245" s="25" t="s">
        <v>457</v>
      </c>
      <c r="B245" s="26" t="s">
        <v>18</v>
      </c>
      <c r="C245" s="27" t="s">
        <v>25</v>
      </c>
      <c r="D245" s="28" t="s">
        <v>458</v>
      </c>
      <c r="E245" s="28" t="str">
        <f>VLOOKUP(D245,Sheet2!A$1:B$353,2,FALSE)</f>
        <v>Rural 80</v>
      </c>
      <c r="F245" s="29">
        <v>14781</v>
      </c>
      <c r="G245" s="29">
        <v>8259</v>
      </c>
      <c r="H245" s="29">
        <v>9567</v>
      </c>
      <c r="I245" s="29">
        <v>3960</v>
      </c>
      <c r="J245" s="29">
        <v>1732</v>
      </c>
      <c r="K245" s="29">
        <v>350</v>
      </c>
      <c r="L245" s="29">
        <v>99</v>
      </c>
      <c r="M245" s="29">
        <v>13</v>
      </c>
      <c r="N245" s="30">
        <v>38761</v>
      </c>
      <c r="O245" s="31">
        <v>86</v>
      </c>
      <c r="P245" s="66">
        <f t="shared" si="54"/>
        <v>5.8182802246126786E-3</v>
      </c>
      <c r="Q245" s="87">
        <f t="shared" si="55"/>
        <v>46</v>
      </c>
      <c r="R245" s="29">
        <v>33</v>
      </c>
      <c r="S245" s="66">
        <f t="shared" si="56"/>
        <v>3.9956411187795134E-3</v>
      </c>
      <c r="T245" s="87">
        <f t="shared" si="57"/>
        <v>48</v>
      </c>
      <c r="U245" s="29">
        <v>51</v>
      </c>
      <c r="V245" s="66">
        <f t="shared" si="58"/>
        <v>5.3308247099404203E-3</v>
      </c>
      <c r="W245" s="87">
        <f t="shared" si="59"/>
        <v>40</v>
      </c>
      <c r="X245" s="29">
        <v>11</v>
      </c>
      <c r="Y245" s="66">
        <f t="shared" si="60"/>
        <v>2.7777777777777779E-3</v>
      </c>
      <c r="Z245" s="87">
        <f t="shared" si="61"/>
        <v>52</v>
      </c>
      <c r="AA245" s="29">
        <v>11</v>
      </c>
      <c r="AB245" s="66">
        <f t="shared" si="62"/>
        <v>6.3510392609699767E-3</v>
      </c>
      <c r="AC245" s="87">
        <f t="shared" si="63"/>
        <v>42</v>
      </c>
      <c r="AD245" s="29">
        <v>1</v>
      </c>
      <c r="AE245" s="66">
        <f t="shared" si="64"/>
        <v>2.8571428571428571E-3</v>
      </c>
      <c r="AF245" s="87">
        <f t="shared" si="65"/>
        <v>53</v>
      </c>
      <c r="AG245" s="29">
        <v>0</v>
      </c>
      <c r="AH245" s="66">
        <f t="shared" si="66"/>
        <v>0</v>
      </c>
      <c r="AI245" s="87">
        <f t="shared" si="67"/>
        <v>55</v>
      </c>
      <c r="AJ245" s="29">
        <v>0</v>
      </c>
      <c r="AK245" s="66">
        <f t="shared" si="68"/>
        <v>0</v>
      </c>
      <c r="AL245" s="87">
        <f t="shared" si="69"/>
        <v>51</v>
      </c>
      <c r="AM245" s="30">
        <v>193</v>
      </c>
      <c r="AN245" s="79">
        <f t="shared" si="70"/>
        <v>4.9792317019684736E-3</v>
      </c>
      <c r="AO245" s="32">
        <f t="shared" si="71"/>
        <v>47</v>
      </c>
      <c r="AP245" s="33"/>
      <c r="AQ245" s="33"/>
      <c r="AR245" s="33"/>
      <c r="AS245" s="33"/>
      <c r="AT245" s="33"/>
      <c r="AU245" s="33"/>
      <c r="AV245" s="33"/>
      <c r="AW245" s="34"/>
      <c r="AX245" s="34"/>
      <c r="AY245" s="34"/>
      <c r="AZ245" s="34"/>
      <c r="BA245" s="34"/>
      <c r="BB245" s="34"/>
      <c r="BC245" s="34"/>
    </row>
    <row r="246" spans="1:55" x14ac:dyDescent="0.2">
      <c r="A246" s="25" t="s">
        <v>459</v>
      </c>
      <c r="B246" s="26" t="s">
        <v>18</v>
      </c>
      <c r="C246" s="27" t="s">
        <v>25</v>
      </c>
      <c r="D246" s="28" t="s">
        <v>460</v>
      </c>
      <c r="E246" s="28" t="str">
        <f>VLOOKUP(D246,Sheet2!A$1:B$353,2,FALSE)</f>
        <v>Rural 50</v>
      </c>
      <c r="F246" s="29">
        <v>18282</v>
      </c>
      <c r="G246" s="29">
        <v>13695</v>
      </c>
      <c r="H246" s="29">
        <v>10754</v>
      </c>
      <c r="I246" s="29">
        <v>8675</v>
      </c>
      <c r="J246" s="29">
        <v>5271</v>
      </c>
      <c r="K246" s="29">
        <v>2674</v>
      </c>
      <c r="L246" s="29">
        <v>1033</v>
      </c>
      <c r="M246" s="29">
        <v>97</v>
      </c>
      <c r="N246" s="30">
        <v>60481</v>
      </c>
      <c r="O246" s="31">
        <v>63</v>
      </c>
      <c r="P246" s="66">
        <f t="shared" si="54"/>
        <v>3.4460124712832295E-3</v>
      </c>
      <c r="Q246" s="87">
        <f t="shared" si="55"/>
        <v>41</v>
      </c>
      <c r="R246" s="29">
        <v>54</v>
      </c>
      <c r="S246" s="66">
        <f t="shared" si="56"/>
        <v>3.9430449069003289E-3</v>
      </c>
      <c r="T246" s="87">
        <f t="shared" si="57"/>
        <v>35</v>
      </c>
      <c r="U246" s="29">
        <v>63</v>
      </c>
      <c r="V246" s="66">
        <f t="shared" si="58"/>
        <v>5.8582852891947181E-3</v>
      </c>
      <c r="W246" s="87">
        <f t="shared" si="59"/>
        <v>25</v>
      </c>
      <c r="X246" s="29">
        <v>44</v>
      </c>
      <c r="Y246" s="66">
        <f t="shared" si="60"/>
        <v>5.0720461095100861E-3</v>
      </c>
      <c r="Z246" s="87">
        <f t="shared" si="61"/>
        <v>29</v>
      </c>
      <c r="AA246" s="29">
        <v>33</v>
      </c>
      <c r="AB246" s="66">
        <f t="shared" si="62"/>
        <v>6.2606715993170177E-3</v>
      </c>
      <c r="AC246" s="87">
        <f t="shared" si="63"/>
        <v>25</v>
      </c>
      <c r="AD246" s="29">
        <v>14</v>
      </c>
      <c r="AE246" s="66">
        <f t="shared" si="64"/>
        <v>5.235602094240838E-3</v>
      </c>
      <c r="AF246" s="87">
        <f t="shared" si="65"/>
        <v>36</v>
      </c>
      <c r="AG246" s="29">
        <v>15</v>
      </c>
      <c r="AH246" s="66">
        <f t="shared" si="66"/>
        <v>1.452081316553727E-2</v>
      </c>
      <c r="AI246" s="87">
        <f t="shared" si="67"/>
        <v>17</v>
      </c>
      <c r="AJ246" s="29">
        <v>3</v>
      </c>
      <c r="AK246" s="66">
        <f t="shared" si="68"/>
        <v>3.0927835051546393E-2</v>
      </c>
      <c r="AL246" s="87">
        <f t="shared" si="69"/>
        <v>18</v>
      </c>
      <c r="AM246" s="30">
        <v>289</v>
      </c>
      <c r="AN246" s="79">
        <f t="shared" si="70"/>
        <v>4.7783601461616042E-3</v>
      </c>
      <c r="AO246" s="32">
        <f t="shared" si="71"/>
        <v>38</v>
      </c>
      <c r="AP246" s="33"/>
      <c r="AQ246" s="33"/>
      <c r="AR246" s="33"/>
      <c r="AS246" s="33"/>
      <c r="AT246" s="33"/>
      <c r="AU246" s="33"/>
      <c r="AV246" s="33"/>
      <c r="AW246" s="34"/>
      <c r="AX246" s="34"/>
      <c r="AY246" s="34"/>
      <c r="AZ246" s="34"/>
      <c r="BA246" s="34"/>
      <c r="BB246" s="34"/>
      <c r="BC246" s="34"/>
    </row>
    <row r="247" spans="1:55" x14ac:dyDescent="0.2">
      <c r="A247" s="25" t="s">
        <v>461</v>
      </c>
      <c r="B247" s="26" t="s">
        <v>18</v>
      </c>
      <c r="C247" s="27" t="s">
        <v>22</v>
      </c>
      <c r="D247" s="28" t="s">
        <v>462</v>
      </c>
      <c r="E247" s="28" t="str">
        <f>VLOOKUP(D247,Sheet2!A$1:B$353,2,FALSE)</f>
        <v>Rural 80</v>
      </c>
      <c r="F247" s="29">
        <v>4687</v>
      </c>
      <c r="G247" s="29">
        <v>10578</v>
      </c>
      <c r="H247" s="29">
        <v>12046</v>
      </c>
      <c r="I247" s="29">
        <v>9915</v>
      </c>
      <c r="J247" s="29">
        <v>7212</v>
      </c>
      <c r="K247" s="29">
        <v>4580</v>
      </c>
      <c r="L247" s="29">
        <v>2862</v>
      </c>
      <c r="M247" s="29">
        <v>272</v>
      </c>
      <c r="N247" s="30">
        <v>52152</v>
      </c>
      <c r="O247" s="31">
        <v>269</v>
      </c>
      <c r="P247" s="66">
        <f t="shared" si="54"/>
        <v>5.7392788564113506E-2</v>
      </c>
      <c r="Q247" s="87">
        <f t="shared" si="55"/>
        <v>9</v>
      </c>
      <c r="R247" s="29">
        <v>519</v>
      </c>
      <c r="S247" s="66">
        <f t="shared" si="56"/>
        <v>4.9064095292115709E-2</v>
      </c>
      <c r="T247" s="87">
        <f t="shared" si="57"/>
        <v>5</v>
      </c>
      <c r="U247" s="29">
        <v>959</v>
      </c>
      <c r="V247" s="66">
        <f t="shared" si="58"/>
        <v>7.9611489291050969E-2</v>
      </c>
      <c r="W247" s="87">
        <f t="shared" si="59"/>
        <v>3</v>
      </c>
      <c r="X247" s="29">
        <v>797</v>
      </c>
      <c r="Y247" s="66">
        <f t="shared" si="60"/>
        <v>8.0383257690368123E-2</v>
      </c>
      <c r="Z247" s="87">
        <f t="shared" si="61"/>
        <v>4</v>
      </c>
      <c r="AA247" s="29">
        <v>521</v>
      </c>
      <c r="AB247" s="66">
        <f t="shared" si="62"/>
        <v>7.2240709927897953E-2</v>
      </c>
      <c r="AC247" s="87">
        <f t="shared" si="63"/>
        <v>6</v>
      </c>
      <c r="AD247" s="29">
        <v>371</v>
      </c>
      <c r="AE247" s="66">
        <f t="shared" si="64"/>
        <v>8.1004366812227072E-2</v>
      </c>
      <c r="AF247" s="87">
        <f t="shared" si="65"/>
        <v>8</v>
      </c>
      <c r="AG247" s="29">
        <v>338</v>
      </c>
      <c r="AH247" s="66">
        <f t="shared" si="66"/>
        <v>0.11809923130677848</v>
      </c>
      <c r="AI247" s="87">
        <f t="shared" si="67"/>
        <v>6</v>
      </c>
      <c r="AJ247" s="29">
        <v>50</v>
      </c>
      <c r="AK247" s="66">
        <f t="shared" si="68"/>
        <v>0.18382352941176472</v>
      </c>
      <c r="AL247" s="87">
        <f t="shared" si="69"/>
        <v>4</v>
      </c>
      <c r="AM247" s="30">
        <v>3824</v>
      </c>
      <c r="AN247" s="79">
        <f t="shared" si="70"/>
        <v>7.3324129467709775E-2</v>
      </c>
      <c r="AO247" s="32">
        <f t="shared" si="71"/>
        <v>5</v>
      </c>
      <c r="AP247" s="33"/>
      <c r="AQ247" s="33"/>
      <c r="AR247" s="33"/>
      <c r="AS247" s="33"/>
      <c r="AT247" s="33"/>
      <c r="AU247" s="33"/>
      <c r="AV247" s="33"/>
      <c r="AW247" s="34"/>
      <c r="AX247" s="34"/>
      <c r="AY247" s="34"/>
      <c r="AZ247" s="34"/>
      <c r="BA247" s="34"/>
      <c r="BB247" s="34"/>
      <c r="BC247" s="34"/>
    </row>
    <row r="248" spans="1:55" x14ac:dyDescent="0.2">
      <c r="A248" s="25" t="s">
        <v>463</v>
      </c>
      <c r="B248" s="26" t="s">
        <v>18</v>
      </c>
      <c r="C248" s="27" t="s">
        <v>10</v>
      </c>
      <c r="D248" s="28" t="s">
        <v>464</v>
      </c>
      <c r="E248" s="28" t="str">
        <f>VLOOKUP(D248,Sheet2!A$1:B$353,2,FALSE)</f>
        <v>Rural 80</v>
      </c>
      <c r="F248" s="29">
        <v>6245</v>
      </c>
      <c r="G248" s="29">
        <v>15918</v>
      </c>
      <c r="H248" s="29">
        <v>13855</v>
      </c>
      <c r="I248" s="29">
        <v>9808</v>
      </c>
      <c r="J248" s="29">
        <v>6000</v>
      </c>
      <c r="K248" s="29">
        <v>2585</v>
      </c>
      <c r="L248" s="29">
        <v>1400</v>
      </c>
      <c r="M248" s="29">
        <v>112</v>
      </c>
      <c r="N248" s="30">
        <v>55923</v>
      </c>
      <c r="O248" s="31">
        <v>86</v>
      </c>
      <c r="P248" s="66">
        <f t="shared" si="54"/>
        <v>1.377101681345076E-2</v>
      </c>
      <c r="Q248" s="87">
        <f t="shared" si="55"/>
        <v>34</v>
      </c>
      <c r="R248" s="29">
        <v>120</v>
      </c>
      <c r="S248" s="66">
        <f t="shared" si="56"/>
        <v>7.5386355069732378E-3</v>
      </c>
      <c r="T248" s="87">
        <f t="shared" si="57"/>
        <v>34</v>
      </c>
      <c r="U248" s="29">
        <v>103</v>
      </c>
      <c r="V248" s="66">
        <f t="shared" si="58"/>
        <v>7.4341392998917358E-3</v>
      </c>
      <c r="W248" s="87">
        <f t="shared" si="59"/>
        <v>36</v>
      </c>
      <c r="X248" s="29">
        <v>80</v>
      </c>
      <c r="Y248" s="66">
        <f t="shared" si="60"/>
        <v>8.1566068515497546E-3</v>
      </c>
      <c r="Z248" s="87">
        <f t="shared" si="61"/>
        <v>37</v>
      </c>
      <c r="AA248" s="29">
        <v>60</v>
      </c>
      <c r="AB248" s="66">
        <f t="shared" si="62"/>
        <v>0.01</v>
      </c>
      <c r="AC248" s="87">
        <f t="shared" si="63"/>
        <v>32</v>
      </c>
      <c r="AD248" s="29">
        <v>44</v>
      </c>
      <c r="AE248" s="66">
        <f t="shared" si="64"/>
        <v>1.7021276595744681E-2</v>
      </c>
      <c r="AF248" s="87">
        <f t="shared" si="65"/>
        <v>26</v>
      </c>
      <c r="AG248" s="29">
        <v>39</v>
      </c>
      <c r="AH248" s="66">
        <f t="shared" si="66"/>
        <v>2.7857142857142858E-2</v>
      </c>
      <c r="AI248" s="87">
        <f t="shared" si="67"/>
        <v>23</v>
      </c>
      <c r="AJ248" s="29">
        <v>9</v>
      </c>
      <c r="AK248" s="66">
        <f t="shared" si="68"/>
        <v>8.0357142857142863E-2</v>
      </c>
      <c r="AL248" s="87">
        <f t="shared" si="69"/>
        <v>20</v>
      </c>
      <c r="AM248" s="30">
        <v>541</v>
      </c>
      <c r="AN248" s="79">
        <f t="shared" si="70"/>
        <v>9.674016057793753E-3</v>
      </c>
      <c r="AO248" s="32">
        <f t="shared" si="71"/>
        <v>33</v>
      </c>
      <c r="AP248" s="33"/>
      <c r="AQ248" s="33"/>
      <c r="AR248" s="33"/>
      <c r="AS248" s="33"/>
      <c r="AT248" s="33"/>
      <c r="AU248" s="33"/>
      <c r="AV248" s="33"/>
      <c r="AW248" s="34"/>
      <c r="AX248" s="34"/>
      <c r="AY248" s="34"/>
      <c r="AZ248" s="34"/>
      <c r="BA248" s="34"/>
      <c r="BB248" s="34"/>
      <c r="BC248" s="34"/>
    </row>
    <row r="249" spans="1:55" x14ac:dyDescent="0.2">
      <c r="A249" s="25" t="s">
        <v>465</v>
      </c>
      <c r="B249" s="26" t="s">
        <v>18</v>
      </c>
      <c r="C249" s="27" t="s">
        <v>25</v>
      </c>
      <c r="D249" s="28" t="s">
        <v>466</v>
      </c>
      <c r="E249" s="28" t="str">
        <f>VLOOKUP(D249,Sheet2!A$1:B$353,2,FALSE)</f>
        <v>Rural 80</v>
      </c>
      <c r="F249" s="29">
        <v>1976</v>
      </c>
      <c r="G249" s="29">
        <v>8344</v>
      </c>
      <c r="H249" s="29">
        <v>9172</v>
      </c>
      <c r="I249" s="29">
        <v>5790</v>
      </c>
      <c r="J249" s="29">
        <v>5357</v>
      </c>
      <c r="K249" s="29">
        <v>3593</v>
      </c>
      <c r="L249" s="29">
        <v>2151</v>
      </c>
      <c r="M249" s="29">
        <v>180</v>
      </c>
      <c r="N249" s="30">
        <v>36563</v>
      </c>
      <c r="O249" s="31">
        <v>17</v>
      </c>
      <c r="P249" s="66">
        <f t="shared" si="54"/>
        <v>8.6032388663967608E-3</v>
      </c>
      <c r="Q249" s="87">
        <f t="shared" si="55"/>
        <v>42</v>
      </c>
      <c r="R249" s="29">
        <v>32</v>
      </c>
      <c r="S249" s="66">
        <f t="shared" si="56"/>
        <v>3.8350910834132309E-3</v>
      </c>
      <c r="T249" s="87">
        <f t="shared" si="57"/>
        <v>50</v>
      </c>
      <c r="U249" s="29">
        <v>32</v>
      </c>
      <c r="V249" s="66">
        <f t="shared" si="58"/>
        <v>3.4888791975577847E-3</v>
      </c>
      <c r="W249" s="87">
        <f t="shared" si="59"/>
        <v>51</v>
      </c>
      <c r="X249" s="29">
        <v>21</v>
      </c>
      <c r="Y249" s="66">
        <f t="shared" si="60"/>
        <v>3.6269430051813472E-3</v>
      </c>
      <c r="Z249" s="87">
        <f t="shared" si="61"/>
        <v>48</v>
      </c>
      <c r="AA249" s="29">
        <v>24</v>
      </c>
      <c r="AB249" s="66">
        <f t="shared" si="62"/>
        <v>4.4801194698525296E-3</v>
      </c>
      <c r="AC249" s="87">
        <f t="shared" si="63"/>
        <v>48</v>
      </c>
      <c r="AD249" s="29">
        <v>19</v>
      </c>
      <c r="AE249" s="66">
        <f t="shared" si="64"/>
        <v>5.2880601168939605E-3</v>
      </c>
      <c r="AF249" s="87">
        <f t="shared" si="65"/>
        <v>46</v>
      </c>
      <c r="AG249" s="29">
        <v>30</v>
      </c>
      <c r="AH249" s="66">
        <f t="shared" si="66"/>
        <v>1.3947001394700139E-2</v>
      </c>
      <c r="AI249" s="87">
        <f t="shared" si="67"/>
        <v>36</v>
      </c>
      <c r="AJ249" s="29">
        <v>11</v>
      </c>
      <c r="AK249" s="66">
        <f t="shared" si="68"/>
        <v>6.1111111111111109E-2</v>
      </c>
      <c r="AL249" s="87">
        <f t="shared" si="69"/>
        <v>26</v>
      </c>
      <c r="AM249" s="30">
        <v>186</v>
      </c>
      <c r="AN249" s="79">
        <f t="shared" si="70"/>
        <v>5.0871099198643438E-3</v>
      </c>
      <c r="AO249" s="32">
        <f t="shared" si="71"/>
        <v>46</v>
      </c>
      <c r="AP249" s="33"/>
      <c r="AQ249" s="33"/>
      <c r="AR249" s="33"/>
      <c r="AS249" s="33"/>
      <c r="AT249" s="33"/>
      <c r="AU249" s="33"/>
      <c r="AV249" s="33"/>
      <c r="AW249" s="34"/>
      <c r="AX249" s="34"/>
      <c r="AY249" s="34"/>
      <c r="AZ249" s="34"/>
      <c r="BA249" s="34"/>
      <c r="BB249" s="34"/>
      <c r="BC249" s="34"/>
    </row>
    <row r="250" spans="1:55" x14ac:dyDescent="0.2">
      <c r="A250" s="25" t="s">
        <v>467</v>
      </c>
      <c r="B250" s="26" t="s">
        <v>18</v>
      </c>
      <c r="C250" s="27" t="s">
        <v>19</v>
      </c>
      <c r="D250" s="28" t="s">
        <v>468</v>
      </c>
      <c r="E250" s="28" t="str">
        <f>VLOOKUP(D250,Sheet2!A$1:B$353,2,FALSE)</f>
        <v>Rural 80</v>
      </c>
      <c r="F250" s="29">
        <v>2210</v>
      </c>
      <c r="G250" s="29">
        <v>5031</v>
      </c>
      <c r="H250" s="29">
        <v>15239</v>
      </c>
      <c r="I250" s="29">
        <v>13079</v>
      </c>
      <c r="J250" s="29">
        <v>9320</v>
      </c>
      <c r="K250" s="29">
        <v>5864</v>
      </c>
      <c r="L250" s="29">
        <v>5501</v>
      </c>
      <c r="M250" s="29">
        <v>781</v>
      </c>
      <c r="N250" s="30">
        <v>57025</v>
      </c>
      <c r="O250" s="31">
        <v>28</v>
      </c>
      <c r="P250" s="66">
        <f t="shared" si="54"/>
        <v>1.2669683257918552E-2</v>
      </c>
      <c r="Q250" s="87">
        <f t="shared" si="55"/>
        <v>36</v>
      </c>
      <c r="R250" s="29">
        <v>34</v>
      </c>
      <c r="S250" s="66">
        <f t="shared" si="56"/>
        <v>6.7580997813555957E-3</v>
      </c>
      <c r="T250" s="87">
        <f t="shared" si="57"/>
        <v>38</v>
      </c>
      <c r="U250" s="29">
        <v>57</v>
      </c>
      <c r="V250" s="66">
        <f t="shared" si="58"/>
        <v>3.7404029135770065E-3</v>
      </c>
      <c r="W250" s="87">
        <f t="shared" si="59"/>
        <v>49</v>
      </c>
      <c r="X250" s="29">
        <v>74</v>
      </c>
      <c r="Y250" s="66">
        <f t="shared" si="60"/>
        <v>5.6579249178071722E-3</v>
      </c>
      <c r="Z250" s="87">
        <f t="shared" si="61"/>
        <v>40</v>
      </c>
      <c r="AA250" s="29">
        <v>75</v>
      </c>
      <c r="AB250" s="66">
        <f t="shared" si="62"/>
        <v>8.0472103004291841E-3</v>
      </c>
      <c r="AC250" s="87">
        <f t="shared" si="63"/>
        <v>38</v>
      </c>
      <c r="AD250" s="29">
        <v>51</v>
      </c>
      <c r="AE250" s="66">
        <f t="shared" si="64"/>
        <v>8.6971350613915411E-3</v>
      </c>
      <c r="AF250" s="87">
        <f t="shared" si="65"/>
        <v>37</v>
      </c>
      <c r="AG250" s="29">
        <v>69</v>
      </c>
      <c r="AH250" s="66">
        <f t="shared" si="66"/>
        <v>1.2543173968369388E-2</v>
      </c>
      <c r="AI250" s="87">
        <f t="shared" si="67"/>
        <v>38</v>
      </c>
      <c r="AJ250" s="29">
        <v>26</v>
      </c>
      <c r="AK250" s="66">
        <f t="shared" si="68"/>
        <v>3.3290653008962869E-2</v>
      </c>
      <c r="AL250" s="87">
        <f t="shared" si="69"/>
        <v>39</v>
      </c>
      <c r="AM250" s="30">
        <v>414</v>
      </c>
      <c r="AN250" s="79">
        <f t="shared" si="70"/>
        <v>7.259973695747479E-3</v>
      </c>
      <c r="AO250" s="32">
        <f t="shared" si="71"/>
        <v>40</v>
      </c>
      <c r="AP250" s="33"/>
      <c r="AQ250" s="33"/>
      <c r="AR250" s="33"/>
      <c r="AS250" s="33"/>
      <c r="AT250" s="33"/>
      <c r="AU250" s="33"/>
      <c r="AV250" s="33"/>
      <c r="AW250" s="34"/>
      <c r="AX250" s="34"/>
      <c r="AY250" s="34"/>
      <c r="AZ250" s="34"/>
      <c r="BA250" s="34"/>
      <c r="BB250" s="34"/>
      <c r="BC250" s="34"/>
    </row>
    <row r="251" spans="1:55" x14ac:dyDescent="0.2">
      <c r="A251" s="25" t="s">
        <v>469</v>
      </c>
      <c r="B251" s="26" t="s">
        <v>18</v>
      </c>
      <c r="C251" s="27" t="s">
        <v>22</v>
      </c>
      <c r="D251" s="28" t="s">
        <v>470</v>
      </c>
      <c r="E251" s="28" t="str">
        <f>VLOOKUP(D251,Sheet2!A$1:B$353,2,FALSE)</f>
        <v>Large Urban</v>
      </c>
      <c r="F251" s="29">
        <v>9904</v>
      </c>
      <c r="G251" s="29">
        <v>12676</v>
      </c>
      <c r="H251" s="29">
        <v>11845</v>
      </c>
      <c r="I251" s="29">
        <v>7478</v>
      </c>
      <c r="J251" s="29">
        <v>3865</v>
      </c>
      <c r="K251" s="29">
        <v>1510</v>
      </c>
      <c r="L251" s="29">
        <v>490</v>
      </c>
      <c r="M251" s="29">
        <v>27</v>
      </c>
      <c r="N251" s="30">
        <v>47795</v>
      </c>
      <c r="O251" s="31">
        <v>20</v>
      </c>
      <c r="P251" s="66">
        <f t="shared" si="54"/>
        <v>2.0193861066235864E-3</v>
      </c>
      <c r="Q251" s="87">
        <f t="shared" si="55"/>
        <v>36</v>
      </c>
      <c r="R251" s="29">
        <v>27</v>
      </c>
      <c r="S251" s="66">
        <f t="shared" si="56"/>
        <v>2.1300094667087411E-3</v>
      </c>
      <c r="T251" s="87">
        <f t="shared" si="57"/>
        <v>34</v>
      </c>
      <c r="U251" s="29">
        <v>14</v>
      </c>
      <c r="V251" s="66">
        <f t="shared" si="58"/>
        <v>1.1819333051920641E-3</v>
      </c>
      <c r="W251" s="87">
        <f t="shared" si="59"/>
        <v>37</v>
      </c>
      <c r="X251" s="29">
        <v>9</v>
      </c>
      <c r="Y251" s="66">
        <f t="shared" si="60"/>
        <v>1.2035303557100829E-3</v>
      </c>
      <c r="Z251" s="87">
        <f t="shared" si="61"/>
        <v>37</v>
      </c>
      <c r="AA251" s="29">
        <v>5</v>
      </c>
      <c r="AB251" s="66">
        <f t="shared" si="62"/>
        <v>1.29366106080207E-3</v>
      </c>
      <c r="AC251" s="87">
        <f t="shared" si="63"/>
        <v>35</v>
      </c>
      <c r="AD251" s="29">
        <v>3</v>
      </c>
      <c r="AE251" s="66">
        <f t="shared" si="64"/>
        <v>1.9867549668874172E-3</v>
      </c>
      <c r="AF251" s="87">
        <f t="shared" si="65"/>
        <v>32</v>
      </c>
      <c r="AG251" s="29">
        <v>1</v>
      </c>
      <c r="AH251" s="66">
        <f t="shared" si="66"/>
        <v>2.0408163265306124E-3</v>
      </c>
      <c r="AI251" s="87">
        <f t="shared" si="67"/>
        <v>36</v>
      </c>
      <c r="AJ251" s="29">
        <v>0</v>
      </c>
      <c r="AK251" s="66">
        <f t="shared" si="68"/>
        <v>0</v>
      </c>
      <c r="AL251" s="87">
        <f t="shared" si="69"/>
        <v>27</v>
      </c>
      <c r="AM251" s="30">
        <v>79</v>
      </c>
      <c r="AN251" s="79">
        <f t="shared" si="70"/>
        <v>1.652892561983471E-3</v>
      </c>
      <c r="AO251" s="32">
        <f t="shared" si="71"/>
        <v>37</v>
      </c>
      <c r="AP251" s="33"/>
      <c r="AQ251" s="33"/>
      <c r="AR251" s="33"/>
      <c r="AS251" s="33"/>
      <c r="AT251" s="33"/>
      <c r="AU251" s="33"/>
      <c r="AV251" s="33"/>
      <c r="AW251" s="34"/>
      <c r="AX251" s="34"/>
      <c r="AY251" s="34"/>
      <c r="AZ251" s="34"/>
      <c r="BA251" s="34"/>
      <c r="BB251" s="34"/>
      <c r="BC251" s="34"/>
    </row>
    <row r="252" spans="1:55" x14ac:dyDescent="0.2">
      <c r="A252" s="25" t="s">
        <v>471</v>
      </c>
      <c r="B252" s="26" t="s">
        <v>18</v>
      </c>
      <c r="C252" s="27" t="s">
        <v>55</v>
      </c>
      <c r="D252" s="28" t="s">
        <v>472</v>
      </c>
      <c r="E252" s="28" t="str">
        <f>VLOOKUP(D252,Sheet2!A$1:B$353,2,FALSE)</f>
        <v>Rural 50</v>
      </c>
      <c r="F252" s="29">
        <v>10068</v>
      </c>
      <c r="G252" s="29">
        <v>22074</v>
      </c>
      <c r="H252" s="29">
        <v>15604</v>
      </c>
      <c r="I252" s="29">
        <v>10704</v>
      </c>
      <c r="J252" s="29">
        <v>8879</v>
      </c>
      <c r="K252" s="29">
        <v>4563</v>
      </c>
      <c r="L252" s="29">
        <v>1791</v>
      </c>
      <c r="M252" s="29">
        <v>170</v>
      </c>
      <c r="N252" s="30">
        <v>73853</v>
      </c>
      <c r="O252" s="31">
        <v>114</v>
      </c>
      <c r="P252" s="66">
        <f t="shared" si="54"/>
        <v>1.132300357568534E-2</v>
      </c>
      <c r="Q252" s="87">
        <f t="shared" si="55"/>
        <v>24</v>
      </c>
      <c r="R252" s="29">
        <v>159</v>
      </c>
      <c r="S252" s="66">
        <f t="shared" si="56"/>
        <v>7.2030443055178034E-3</v>
      </c>
      <c r="T252" s="87">
        <f t="shared" si="57"/>
        <v>20</v>
      </c>
      <c r="U252" s="29">
        <v>157</v>
      </c>
      <c r="V252" s="66">
        <f t="shared" si="58"/>
        <v>1.0061522686490644E-2</v>
      </c>
      <c r="W252" s="87">
        <f t="shared" si="59"/>
        <v>11</v>
      </c>
      <c r="X252" s="29">
        <v>111</v>
      </c>
      <c r="Y252" s="66">
        <f t="shared" si="60"/>
        <v>1.0369955156950673E-2</v>
      </c>
      <c r="Z252" s="87">
        <f t="shared" si="61"/>
        <v>12</v>
      </c>
      <c r="AA252" s="29">
        <v>92</v>
      </c>
      <c r="AB252" s="66">
        <f t="shared" si="62"/>
        <v>1.0361527199008897E-2</v>
      </c>
      <c r="AC252" s="87">
        <f t="shared" si="63"/>
        <v>12</v>
      </c>
      <c r="AD252" s="29">
        <v>78</v>
      </c>
      <c r="AE252" s="66">
        <f t="shared" si="64"/>
        <v>1.7094017094017096E-2</v>
      </c>
      <c r="AF252" s="87">
        <f t="shared" si="65"/>
        <v>8</v>
      </c>
      <c r="AG252" s="29">
        <v>51</v>
      </c>
      <c r="AH252" s="66">
        <f t="shared" si="66"/>
        <v>2.8475711892797319E-2</v>
      </c>
      <c r="AI252" s="87">
        <f t="shared" si="67"/>
        <v>8</v>
      </c>
      <c r="AJ252" s="29">
        <v>17</v>
      </c>
      <c r="AK252" s="66">
        <f t="shared" si="68"/>
        <v>0.1</v>
      </c>
      <c r="AL252" s="87">
        <f t="shared" si="69"/>
        <v>3</v>
      </c>
      <c r="AM252" s="30">
        <v>779</v>
      </c>
      <c r="AN252" s="79">
        <f t="shared" si="70"/>
        <v>1.0547980447646E-2</v>
      </c>
      <c r="AO252" s="32">
        <f t="shared" si="71"/>
        <v>11</v>
      </c>
      <c r="AP252" s="33"/>
      <c r="AQ252" s="33"/>
      <c r="AR252" s="33"/>
      <c r="AS252" s="33"/>
      <c r="AT252" s="33"/>
      <c r="AU252" s="33"/>
      <c r="AV252" s="33"/>
      <c r="AW252" s="34"/>
      <c r="AX252" s="34"/>
      <c r="AY252" s="34"/>
      <c r="AZ252" s="34"/>
      <c r="BA252" s="34"/>
      <c r="BB252" s="34"/>
      <c r="BC252" s="34"/>
    </row>
    <row r="253" spans="1:55" x14ac:dyDescent="0.2">
      <c r="A253" s="25" t="s">
        <v>473</v>
      </c>
      <c r="B253" s="26" t="s">
        <v>18</v>
      </c>
      <c r="C253" s="27" t="s">
        <v>60</v>
      </c>
      <c r="D253" s="28" t="s">
        <v>474</v>
      </c>
      <c r="E253" s="28" t="str">
        <f>VLOOKUP(D253,Sheet2!A$1:B$353,2,FALSE)</f>
        <v>Significant Rural</v>
      </c>
      <c r="F253" s="29">
        <v>6788</v>
      </c>
      <c r="G253" s="29">
        <v>10331</v>
      </c>
      <c r="H253" s="29">
        <v>10886</v>
      </c>
      <c r="I253" s="29">
        <v>6975</v>
      </c>
      <c r="J253" s="29">
        <v>5059</v>
      </c>
      <c r="K253" s="29">
        <v>3249</v>
      </c>
      <c r="L253" s="29">
        <v>2318</v>
      </c>
      <c r="M253" s="29">
        <v>207</v>
      </c>
      <c r="N253" s="30">
        <v>45813</v>
      </c>
      <c r="O253" s="31">
        <v>52</v>
      </c>
      <c r="P253" s="66">
        <f t="shared" si="54"/>
        <v>7.6605774896876845E-3</v>
      </c>
      <c r="Q253" s="87">
        <f t="shared" si="55"/>
        <v>32</v>
      </c>
      <c r="R253" s="29">
        <v>16</v>
      </c>
      <c r="S253" s="66">
        <f t="shared" si="56"/>
        <v>1.5487368115380893E-3</v>
      </c>
      <c r="T253" s="87">
        <f t="shared" si="57"/>
        <v>54</v>
      </c>
      <c r="U253" s="29">
        <v>17</v>
      </c>
      <c r="V253" s="66">
        <f t="shared" si="58"/>
        <v>1.5616388021311776E-3</v>
      </c>
      <c r="W253" s="87">
        <f t="shared" si="59"/>
        <v>50</v>
      </c>
      <c r="X253" s="29">
        <v>17</v>
      </c>
      <c r="Y253" s="66">
        <f t="shared" si="60"/>
        <v>2.4372759856630824E-3</v>
      </c>
      <c r="Z253" s="87">
        <f t="shared" si="61"/>
        <v>45</v>
      </c>
      <c r="AA253" s="29">
        <v>20</v>
      </c>
      <c r="AB253" s="66">
        <f t="shared" si="62"/>
        <v>3.9533504645186792E-3</v>
      </c>
      <c r="AC253" s="87">
        <f t="shared" si="63"/>
        <v>33</v>
      </c>
      <c r="AD253" s="29">
        <v>6</v>
      </c>
      <c r="AE253" s="66">
        <f t="shared" si="64"/>
        <v>1.8467220683287165E-3</v>
      </c>
      <c r="AF253" s="87">
        <f t="shared" si="65"/>
        <v>51</v>
      </c>
      <c r="AG253" s="29">
        <v>6</v>
      </c>
      <c r="AH253" s="66">
        <f t="shared" si="66"/>
        <v>2.5884383088869713E-3</v>
      </c>
      <c r="AI253" s="87">
        <f t="shared" si="67"/>
        <v>48</v>
      </c>
      <c r="AJ253" s="29">
        <v>2</v>
      </c>
      <c r="AK253" s="66">
        <f t="shared" si="68"/>
        <v>9.6618357487922701E-3</v>
      </c>
      <c r="AL253" s="87">
        <f t="shared" si="69"/>
        <v>34</v>
      </c>
      <c r="AM253" s="30">
        <v>136</v>
      </c>
      <c r="AN253" s="79">
        <f t="shared" si="70"/>
        <v>2.968589701613079E-3</v>
      </c>
      <c r="AO253" s="32">
        <f t="shared" si="71"/>
        <v>45</v>
      </c>
      <c r="AP253" s="33"/>
      <c r="AQ253" s="33"/>
      <c r="AR253" s="33"/>
      <c r="AS253" s="33"/>
      <c r="AT253" s="33"/>
      <c r="AU253" s="33"/>
      <c r="AV253" s="33"/>
      <c r="AW253" s="34"/>
      <c r="AX253" s="34"/>
      <c r="AY253" s="34"/>
      <c r="AZ253" s="34"/>
      <c r="BA253" s="34"/>
      <c r="BB253" s="34"/>
      <c r="BC253" s="34"/>
    </row>
    <row r="254" spans="1:55" x14ac:dyDescent="0.2">
      <c r="A254" s="25" t="s">
        <v>475</v>
      </c>
      <c r="B254" s="26" t="s">
        <v>43</v>
      </c>
      <c r="C254" s="27" t="s">
        <v>160</v>
      </c>
      <c r="D254" s="28" t="s">
        <v>476</v>
      </c>
      <c r="E254" s="28" t="str">
        <f>VLOOKUP(D254,Sheet2!A$1:B$353,2,FALSE)</f>
        <v>Major Urban</v>
      </c>
      <c r="F254" s="29">
        <v>46000</v>
      </c>
      <c r="G254" s="29">
        <v>9389</v>
      </c>
      <c r="H254" s="29">
        <v>7771</v>
      </c>
      <c r="I254" s="29">
        <v>4082</v>
      </c>
      <c r="J254" s="29">
        <v>1667</v>
      </c>
      <c r="K254" s="29">
        <v>667</v>
      </c>
      <c r="L254" s="29">
        <v>319</v>
      </c>
      <c r="M254" s="29">
        <v>46</v>
      </c>
      <c r="N254" s="30">
        <v>69941</v>
      </c>
      <c r="O254" s="31">
        <v>10</v>
      </c>
      <c r="P254" s="66">
        <f t="shared" si="54"/>
        <v>2.173913043478261E-4</v>
      </c>
      <c r="Q254" s="87">
        <f t="shared" si="55"/>
        <v>66</v>
      </c>
      <c r="R254" s="29">
        <v>3</v>
      </c>
      <c r="S254" s="66">
        <f t="shared" si="56"/>
        <v>3.1952284588348065E-4</v>
      </c>
      <c r="T254" s="87">
        <f t="shared" si="57"/>
        <v>68</v>
      </c>
      <c r="U254" s="29">
        <v>4</v>
      </c>
      <c r="V254" s="66">
        <f t="shared" si="58"/>
        <v>5.1473426843392101E-4</v>
      </c>
      <c r="W254" s="87">
        <f t="shared" si="59"/>
        <v>67</v>
      </c>
      <c r="X254" s="29">
        <v>4</v>
      </c>
      <c r="Y254" s="66">
        <f t="shared" si="60"/>
        <v>9.7991180793728563E-4</v>
      </c>
      <c r="Z254" s="87">
        <f t="shared" si="61"/>
        <v>64</v>
      </c>
      <c r="AA254" s="29">
        <v>1</v>
      </c>
      <c r="AB254" s="66">
        <f t="shared" si="62"/>
        <v>5.9988002399520091E-4</v>
      </c>
      <c r="AC254" s="87">
        <f t="shared" si="63"/>
        <v>67</v>
      </c>
      <c r="AD254" s="29">
        <v>0</v>
      </c>
      <c r="AE254" s="66">
        <f t="shared" si="64"/>
        <v>0</v>
      </c>
      <c r="AF254" s="87">
        <f t="shared" si="65"/>
        <v>67</v>
      </c>
      <c r="AG254" s="29">
        <v>0</v>
      </c>
      <c r="AH254" s="66">
        <f t="shared" si="66"/>
        <v>0</v>
      </c>
      <c r="AI254" s="87">
        <f t="shared" si="67"/>
        <v>67</v>
      </c>
      <c r="AJ254" s="29">
        <v>0</v>
      </c>
      <c r="AK254" s="66">
        <f t="shared" si="68"/>
        <v>0</v>
      </c>
      <c r="AL254" s="87">
        <f t="shared" si="69"/>
        <v>53</v>
      </c>
      <c r="AM254" s="30">
        <v>22</v>
      </c>
      <c r="AN254" s="79">
        <f t="shared" si="70"/>
        <v>3.1455083570437943E-4</v>
      </c>
      <c r="AO254" s="32">
        <f t="shared" si="71"/>
        <v>69</v>
      </c>
      <c r="AP254" s="33"/>
      <c r="AQ254" s="33"/>
      <c r="AR254" s="33"/>
      <c r="AS254" s="33"/>
      <c r="AT254" s="33"/>
      <c r="AU254" s="33"/>
      <c r="AV254" s="33"/>
      <c r="AW254" s="34"/>
      <c r="AX254" s="34"/>
      <c r="AY254" s="34"/>
      <c r="AZ254" s="34"/>
      <c r="BA254" s="34"/>
      <c r="BB254" s="34"/>
      <c r="BC254" s="34"/>
    </row>
    <row r="255" spans="1:55" x14ac:dyDescent="0.2">
      <c r="A255" s="25" t="s">
        <v>477</v>
      </c>
      <c r="B255" s="26" t="s">
        <v>54</v>
      </c>
      <c r="C255" s="27" t="s">
        <v>19</v>
      </c>
      <c r="D255" s="28" t="s">
        <v>680</v>
      </c>
      <c r="E255" s="28" t="str">
        <f>VLOOKUP(D255,Sheet2!A$1:B$353,2,FALSE)</f>
        <v>Large Urban</v>
      </c>
      <c r="F255" s="29">
        <v>32289</v>
      </c>
      <c r="G255" s="29">
        <v>33198</v>
      </c>
      <c r="H255" s="29">
        <v>22051</v>
      </c>
      <c r="I255" s="29">
        <v>9138</v>
      </c>
      <c r="J255" s="29">
        <v>3001</v>
      </c>
      <c r="K255" s="29">
        <v>1363</v>
      </c>
      <c r="L255" s="29">
        <v>438</v>
      </c>
      <c r="M255" s="29">
        <v>34</v>
      </c>
      <c r="N255" s="30">
        <v>101512</v>
      </c>
      <c r="O255" s="31">
        <v>248</v>
      </c>
      <c r="P255" s="66">
        <f t="shared" si="54"/>
        <v>7.6806342717334079E-3</v>
      </c>
      <c r="Q255" s="87">
        <f t="shared" si="55"/>
        <v>15</v>
      </c>
      <c r="R255" s="29">
        <v>280</v>
      </c>
      <c r="S255" s="66">
        <f t="shared" si="56"/>
        <v>8.4342430266883539E-3</v>
      </c>
      <c r="T255" s="87">
        <f t="shared" si="57"/>
        <v>13</v>
      </c>
      <c r="U255" s="29">
        <v>282</v>
      </c>
      <c r="V255" s="66">
        <f t="shared" si="58"/>
        <v>1.2788535667316674E-2</v>
      </c>
      <c r="W255" s="87">
        <f t="shared" si="59"/>
        <v>5</v>
      </c>
      <c r="X255" s="29">
        <v>130</v>
      </c>
      <c r="Y255" s="66">
        <f t="shared" si="60"/>
        <v>1.4226307725979426E-2</v>
      </c>
      <c r="Z255" s="87">
        <f t="shared" si="61"/>
        <v>11</v>
      </c>
      <c r="AA255" s="29">
        <v>51</v>
      </c>
      <c r="AB255" s="66">
        <f t="shared" si="62"/>
        <v>1.6994335221592802E-2</v>
      </c>
      <c r="AC255" s="87">
        <f t="shared" si="63"/>
        <v>9</v>
      </c>
      <c r="AD255" s="29">
        <v>11</v>
      </c>
      <c r="AE255" s="66">
        <f t="shared" si="64"/>
        <v>8.0704328686720464E-3</v>
      </c>
      <c r="AF255" s="87">
        <f t="shared" si="65"/>
        <v>15</v>
      </c>
      <c r="AG255" s="29">
        <v>3</v>
      </c>
      <c r="AH255" s="66">
        <f t="shared" si="66"/>
        <v>6.8493150684931503E-3</v>
      </c>
      <c r="AI255" s="87">
        <f t="shared" si="67"/>
        <v>19</v>
      </c>
      <c r="AJ255" s="29">
        <v>0</v>
      </c>
      <c r="AK255" s="66">
        <f t="shared" si="68"/>
        <v>0</v>
      </c>
      <c r="AL255" s="87">
        <f t="shared" si="69"/>
        <v>27</v>
      </c>
      <c r="AM255" s="30">
        <v>1005</v>
      </c>
      <c r="AN255" s="79">
        <f t="shared" si="70"/>
        <v>9.9003073528252817E-3</v>
      </c>
      <c r="AO255" s="32">
        <f t="shared" si="71"/>
        <v>11</v>
      </c>
      <c r="AP255" s="33"/>
      <c r="AQ255" s="33"/>
      <c r="AR255" s="33"/>
      <c r="AS255" s="33"/>
      <c r="AT255" s="33"/>
      <c r="AU255" s="33"/>
      <c r="AV255" s="33"/>
      <c r="AW255" s="34"/>
      <c r="AX255" s="34"/>
      <c r="AY255" s="34"/>
      <c r="AZ255" s="34"/>
      <c r="BA255" s="34"/>
      <c r="BB255" s="34"/>
      <c r="BC255" s="34"/>
    </row>
    <row r="256" spans="1:55" x14ac:dyDescent="0.2">
      <c r="A256" s="25" t="s">
        <v>478</v>
      </c>
      <c r="B256" s="26" t="s">
        <v>54</v>
      </c>
      <c r="C256" s="27" t="s">
        <v>10</v>
      </c>
      <c r="D256" s="28" t="s">
        <v>681</v>
      </c>
      <c r="E256" s="28" t="str">
        <f>VLOOKUP(D256,Sheet2!A$1:B$353,2,FALSE)</f>
        <v>Large Urban</v>
      </c>
      <c r="F256" s="29">
        <v>16406</v>
      </c>
      <c r="G256" s="29">
        <v>15214</v>
      </c>
      <c r="H256" s="29">
        <v>23135</v>
      </c>
      <c r="I256" s="29">
        <v>12511</v>
      </c>
      <c r="J256" s="29">
        <v>6550</v>
      </c>
      <c r="K256" s="29">
        <v>3565</v>
      </c>
      <c r="L256" s="29">
        <v>1507</v>
      </c>
      <c r="M256" s="29">
        <v>120</v>
      </c>
      <c r="N256" s="30">
        <v>79008</v>
      </c>
      <c r="O256" s="31">
        <v>42</v>
      </c>
      <c r="P256" s="66">
        <f t="shared" si="54"/>
        <v>2.5600390101182496E-3</v>
      </c>
      <c r="Q256" s="87">
        <f t="shared" si="55"/>
        <v>33</v>
      </c>
      <c r="R256" s="29">
        <v>49</v>
      </c>
      <c r="S256" s="66">
        <f t="shared" si="56"/>
        <v>3.2207177599579335E-3</v>
      </c>
      <c r="T256" s="87">
        <f t="shared" si="57"/>
        <v>31</v>
      </c>
      <c r="U256" s="29">
        <v>77</v>
      </c>
      <c r="V256" s="66">
        <f t="shared" si="58"/>
        <v>3.3282904689863843E-3</v>
      </c>
      <c r="W256" s="87">
        <f t="shared" si="59"/>
        <v>27</v>
      </c>
      <c r="X256" s="29">
        <v>58</v>
      </c>
      <c r="Y256" s="66">
        <f t="shared" si="60"/>
        <v>4.6359203900567499E-3</v>
      </c>
      <c r="Z256" s="87">
        <f t="shared" si="61"/>
        <v>24</v>
      </c>
      <c r="AA256" s="29">
        <v>29</v>
      </c>
      <c r="AB256" s="66">
        <f t="shared" si="62"/>
        <v>4.4274809160305345E-3</v>
      </c>
      <c r="AC256" s="87">
        <f t="shared" si="63"/>
        <v>21</v>
      </c>
      <c r="AD256" s="29">
        <v>17</v>
      </c>
      <c r="AE256" s="66">
        <f t="shared" si="64"/>
        <v>4.7685834502103784E-3</v>
      </c>
      <c r="AF256" s="87">
        <f t="shared" si="65"/>
        <v>22</v>
      </c>
      <c r="AG256" s="29">
        <v>9</v>
      </c>
      <c r="AH256" s="66">
        <f t="shared" si="66"/>
        <v>5.9721300597213008E-3</v>
      </c>
      <c r="AI256" s="87">
        <f t="shared" si="67"/>
        <v>23</v>
      </c>
      <c r="AJ256" s="29">
        <v>0</v>
      </c>
      <c r="AK256" s="66">
        <f t="shared" si="68"/>
        <v>0</v>
      </c>
      <c r="AL256" s="87">
        <f t="shared" si="69"/>
        <v>27</v>
      </c>
      <c r="AM256" s="30">
        <v>281</v>
      </c>
      <c r="AN256" s="79">
        <f t="shared" si="70"/>
        <v>3.5566018631024705E-3</v>
      </c>
      <c r="AO256" s="32">
        <f t="shared" si="71"/>
        <v>30</v>
      </c>
      <c r="AP256" s="33"/>
      <c r="AQ256" s="33"/>
      <c r="AR256" s="33"/>
      <c r="AS256" s="33"/>
      <c r="AT256" s="33"/>
      <c r="AU256" s="33"/>
      <c r="AV256" s="33"/>
      <c r="AW256" s="34"/>
      <c r="AX256" s="34"/>
      <c r="AY256" s="34"/>
      <c r="AZ256" s="34"/>
      <c r="BA256" s="34"/>
      <c r="BB256" s="34"/>
      <c r="BC256" s="34"/>
    </row>
    <row r="257" spans="1:55" x14ac:dyDescent="0.2">
      <c r="A257" s="25" t="s">
        <v>479</v>
      </c>
      <c r="B257" s="26" t="s">
        <v>107</v>
      </c>
      <c r="C257" s="27" t="s">
        <v>39</v>
      </c>
      <c r="D257" s="28" t="s">
        <v>480</v>
      </c>
      <c r="E257" s="28" t="str">
        <f>VLOOKUP(D257,Sheet2!A$1:B$353,2,FALSE)</f>
        <v>Major Urban</v>
      </c>
      <c r="F257" s="29">
        <v>11703</v>
      </c>
      <c r="G257" s="29">
        <v>37451</v>
      </c>
      <c r="H257" s="29">
        <v>33544</v>
      </c>
      <c r="I257" s="29">
        <v>21333</v>
      </c>
      <c r="J257" s="29">
        <v>14194</v>
      </c>
      <c r="K257" s="29">
        <v>5841</v>
      </c>
      <c r="L257" s="29">
        <v>4037</v>
      </c>
      <c r="M257" s="29">
        <v>592</v>
      </c>
      <c r="N257" s="30">
        <v>128695</v>
      </c>
      <c r="O257" s="31">
        <v>100</v>
      </c>
      <c r="P257" s="66">
        <f t="shared" si="54"/>
        <v>8.5448175681449197E-3</v>
      </c>
      <c r="Q257" s="87">
        <f t="shared" si="55"/>
        <v>29</v>
      </c>
      <c r="R257" s="29">
        <v>301</v>
      </c>
      <c r="S257" s="66">
        <f t="shared" si="56"/>
        <v>8.0371685669274519E-3</v>
      </c>
      <c r="T257" s="87">
        <f t="shared" si="57"/>
        <v>29</v>
      </c>
      <c r="U257" s="29">
        <v>419</v>
      </c>
      <c r="V257" s="66">
        <f t="shared" si="58"/>
        <v>1.2491056522776055E-2</v>
      </c>
      <c r="W257" s="87">
        <f t="shared" si="59"/>
        <v>15</v>
      </c>
      <c r="X257" s="29">
        <v>341</v>
      </c>
      <c r="Y257" s="66">
        <f t="shared" si="60"/>
        <v>1.5984624759761871E-2</v>
      </c>
      <c r="Z257" s="87">
        <f t="shared" si="61"/>
        <v>10</v>
      </c>
      <c r="AA257" s="29">
        <v>376</v>
      </c>
      <c r="AB257" s="66">
        <f t="shared" si="62"/>
        <v>2.6490066225165563E-2</v>
      </c>
      <c r="AC257" s="87">
        <f t="shared" si="63"/>
        <v>7</v>
      </c>
      <c r="AD257" s="29">
        <v>202</v>
      </c>
      <c r="AE257" s="66">
        <f t="shared" si="64"/>
        <v>3.4583119328882042E-2</v>
      </c>
      <c r="AF257" s="87">
        <f t="shared" si="65"/>
        <v>7</v>
      </c>
      <c r="AG257" s="29">
        <v>138</v>
      </c>
      <c r="AH257" s="66">
        <f t="shared" si="66"/>
        <v>3.4183799851374784E-2</v>
      </c>
      <c r="AI257" s="87">
        <f t="shared" si="67"/>
        <v>7</v>
      </c>
      <c r="AJ257" s="29">
        <v>24</v>
      </c>
      <c r="AK257" s="66">
        <f t="shared" si="68"/>
        <v>4.0540540540540543E-2</v>
      </c>
      <c r="AL257" s="87">
        <f t="shared" si="69"/>
        <v>8</v>
      </c>
      <c r="AM257" s="30">
        <v>1901</v>
      </c>
      <c r="AN257" s="79">
        <f t="shared" si="70"/>
        <v>1.4771358638641751E-2</v>
      </c>
      <c r="AO257" s="32">
        <f t="shared" si="71"/>
        <v>9</v>
      </c>
      <c r="AP257" s="33"/>
      <c r="AQ257" s="33"/>
      <c r="AR257" s="33"/>
      <c r="AS257" s="33"/>
      <c r="AT257" s="33"/>
      <c r="AU257" s="33"/>
      <c r="AV257" s="33"/>
      <c r="AW257" s="34"/>
      <c r="AX257" s="34"/>
      <c r="AY257" s="34"/>
      <c r="AZ257" s="34"/>
      <c r="BA257" s="34"/>
      <c r="BB257" s="34"/>
      <c r="BC257" s="34"/>
    </row>
    <row r="258" spans="1:55" x14ac:dyDescent="0.2">
      <c r="A258" s="25" t="s">
        <v>481</v>
      </c>
      <c r="B258" s="26" t="s">
        <v>18</v>
      </c>
      <c r="C258" s="27" t="s">
        <v>19</v>
      </c>
      <c r="D258" s="28" t="s">
        <v>482</v>
      </c>
      <c r="E258" s="28" t="str">
        <f>VLOOKUP(D258,Sheet2!A$1:B$353,2,FALSE)</f>
        <v>Major Urban</v>
      </c>
      <c r="F258" s="29">
        <v>412</v>
      </c>
      <c r="G258" s="29">
        <v>1594</v>
      </c>
      <c r="H258" s="29">
        <v>8399</v>
      </c>
      <c r="I258" s="29">
        <v>14218</v>
      </c>
      <c r="J258" s="29">
        <v>9803</v>
      </c>
      <c r="K258" s="29">
        <v>4483</v>
      </c>
      <c r="L258" s="29">
        <v>2026</v>
      </c>
      <c r="M258" s="29">
        <v>106</v>
      </c>
      <c r="N258" s="30">
        <v>41041</v>
      </c>
      <c r="O258" s="31">
        <v>3</v>
      </c>
      <c r="P258" s="66">
        <f t="shared" si="54"/>
        <v>7.2815533980582527E-3</v>
      </c>
      <c r="Q258" s="87">
        <f t="shared" si="55"/>
        <v>33</v>
      </c>
      <c r="R258" s="29">
        <v>26</v>
      </c>
      <c r="S258" s="66">
        <f t="shared" si="56"/>
        <v>1.631116687578419E-2</v>
      </c>
      <c r="T258" s="87">
        <f t="shared" si="57"/>
        <v>10</v>
      </c>
      <c r="U258" s="29">
        <v>77</v>
      </c>
      <c r="V258" s="66">
        <f t="shared" si="58"/>
        <v>9.1677580664364811E-3</v>
      </c>
      <c r="W258" s="87">
        <f t="shared" si="59"/>
        <v>22</v>
      </c>
      <c r="X258" s="29">
        <v>63</v>
      </c>
      <c r="Y258" s="66">
        <f t="shared" si="60"/>
        <v>4.4310029540019693E-3</v>
      </c>
      <c r="Z258" s="87">
        <f t="shared" si="61"/>
        <v>41</v>
      </c>
      <c r="AA258" s="29">
        <v>39</v>
      </c>
      <c r="AB258" s="66">
        <f t="shared" si="62"/>
        <v>3.9783739671529128E-3</v>
      </c>
      <c r="AC258" s="87">
        <f t="shared" si="63"/>
        <v>41</v>
      </c>
      <c r="AD258" s="29">
        <v>23</v>
      </c>
      <c r="AE258" s="66">
        <f t="shared" si="64"/>
        <v>5.1304929734552751E-3</v>
      </c>
      <c r="AF258" s="87">
        <f t="shared" si="65"/>
        <v>38</v>
      </c>
      <c r="AG258" s="29">
        <v>17</v>
      </c>
      <c r="AH258" s="66">
        <f t="shared" si="66"/>
        <v>8.3909180651530104E-3</v>
      </c>
      <c r="AI258" s="87">
        <f t="shared" si="67"/>
        <v>27</v>
      </c>
      <c r="AJ258" s="29">
        <v>1</v>
      </c>
      <c r="AK258" s="66">
        <f t="shared" si="68"/>
        <v>9.433962264150943E-3</v>
      </c>
      <c r="AL258" s="87">
        <f t="shared" si="69"/>
        <v>29</v>
      </c>
      <c r="AM258" s="30">
        <v>249</v>
      </c>
      <c r="AN258" s="79">
        <f t="shared" si="70"/>
        <v>6.0671036280792378E-3</v>
      </c>
      <c r="AO258" s="32">
        <f t="shared" si="71"/>
        <v>37</v>
      </c>
      <c r="AP258" s="33"/>
      <c r="AQ258" s="33"/>
      <c r="AR258" s="33"/>
      <c r="AS258" s="33"/>
      <c r="AT258" s="33"/>
      <c r="AU258" s="33"/>
      <c r="AV258" s="33"/>
      <c r="AW258" s="34"/>
      <c r="AX258" s="34"/>
      <c r="AY258" s="34"/>
      <c r="AZ258" s="34"/>
      <c r="BA258" s="34"/>
      <c r="BB258" s="34"/>
      <c r="BC258" s="34"/>
    </row>
    <row r="259" spans="1:55" x14ac:dyDescent="0.2">
      <c r="A259" s="25" t="s">
        <v>483</v>
      </c>
      <c r="B259" s="26" t="s">
        <v>18</v>
      </c>
      <c r="C259" s="27" t="s">
        <v>10</v>
      </c>
      <c r="D259" s="28" t="s">
        <v>484</v>
      </c>
      <c r="E259" s="28" t="str">
        <f>VLOOKUP(D259,Sheet2!A$1:B$353,2,FALSE)</f>
        <v>Significant Rural</v>
      </c>
      <c r="F259" s="29">
        <v>876</v>
      </c>
      <c r="G259" s="29">
        <v>3036</v>
      </c>
      <c r="H259" s="29">
        <v>9063</v>
      </c>
      <c r="I259" s="29">
        <v>15758</v>
      </c>
      <c r="J259" s="29">
        <v>12590</v>
      </c>
      <c r="K259" s="29">
        <v>8853</v>
      </c>
      <c r="L259" s="29">
        <v>7212</v>
      </c>
      <c r="M259" s="29">
        <v>1145</v>
      </c>
      <c r="N259" s="30">
        <v>58533</v>
      </c>
      <c r="O259" s="31">
        <v>13</v>
      </c>
      <c r="P259" s="66">
        <f t="shared" si="54"/>
        <v>1.4840182648401826E-2</v>
      </c>
      <c r="Q259" s="87">
        <f t="shared" si="55"/>
        <v>14</v>
      </c>
      <c r="R259" s="29">
        <v>29</v>
      </c>
      <c r="S259" s="66">
        <f t="shared" si="56"/>
        <v>9.5520421607378121E-3</v>
      </c>
      <c r="T259" s="87">
        <f t="shared" si="57"/>
        <v>12</v>
      </c>
      <c r="U259" s="29">
        <v>99</v>
      </c>
      <c r="V259" s="66">
        <f t="shared" si="58"/>
        <v>1.0923535253227408E-2</v>
      </c>
      <c r="W259" s="87">
        <f t="shared" si="59"/>
        <v>9</v>
      </c>
      <c r="X259" s="29">
        <v>101</v>
      </c>
      <c r="Y259" s="66">
        <f t="shared" si="60"/>
        <v>6.4094428226932352E-3</v>
      </c>
      <c r="Z259" s="87">
        <f t="shared" si="61"/>
        <v>18</v>
      </c>
      <c r="AA259" s="29">
        <v>77</v>
      </c>
      <c r="AB259" s="66">
        <f t="shared" si="62"/>
        <v>6.1159650516282764E-3</v>
      </c>
      <c r="AC259" s="87">
        <f t="shared" si="63"/>
        <v>21</v>
      </c>
      <c r="AD259" s="29">
        <v>32</v>
      </c>
      <c r="AE259" s="66">
        <f t="shared" si="64"/>
        <v>3.6145939229639671E-3</v>
      </c>
      <c r="AF259" s="87">
        <f t="shared" si="65"/>
        <v>41</v>
      </c>
      <c r="AG259" s="29">
        <v>21</v>
      </c>
      <c r="AH259" s="66">
        <f t="shared" si="66"/>
        <v>2.9118136439267887E-3</v>
      </c>
      <c r="AI259" s="87">
        <f t="shared" si="67"/>
        <v>46</v>
      </c>
      <c r="AJ259" s="29">
        <v>5</v>
      </c>
      <c r="AK259" s="66">
        <f t="shared" si="68"/>
        <v>4.3668122270742356E-3</v>
      </c>
      <c r="AL259" s="87">
        <f t="shared" si="69"/>
        <v>42</v>
      </c>
      <c r="AM259" s="30">
        <v>377</v>
      </c>
      <c r="AN259" s="79">
        <f t="shared" si="70"/>
        <v>6.4408111663506054E-3</v>
      </c>
      <c r="AO259" s="32">
        <f t="shared" si="71"/>
        <v>21</v>
      </c>
      <c r="AP259" s="33"/>
      <c r="AQ259" s="33"/>
      <c r="AR259" s="33"/>
      <c r="AS259" s="33"/>
      <c r="AT259" s="33"/>
      <c r="AU259" s="33"/>
      <c r="AV259" s="33"/>
      <c r="AW259" s="34"/>
      <c r="AX259" s="34"/>
      <c r="AY259" s="34"/>
      <c r="AZ259" s="34"/>
      <c r="BA259" s="34"/>
      <c r="BB259" s="34"/>
      <c r="BC259" s="34"/>
    </row>
    <row r="260" spans="1:55" x14ac:dyDescent="0.2">
      <c r="A260" s="25" t="s">
        <v>485</v>
      </c>
      <c r="B260" s="26" t="s">
        <v>18</v>
      </c>
      <c r="C260" s="27" t="s">
        <v>10</v>
      </c>
      <c r="D260" s="28" t="s">
        <v>486</v>
      </c>
      <c r="E260" s="28" t="str">
        <f>VLOOKUP(D260,Sheet2!A$1:B$353,2,FALSE)</f>
        <v>Rural 50</v>
      </c>
      <c r="F260" s="29">
        <v>5237</v>
      </c>
      <c r="G260" s="29">
        <v>17421</v>
      </c>
      <c r="H260" s="29">
        <v>9313</v>
      </c>
      <c r="I260" s="29">
        <v>7230</v>
      </c>
      <c r="J260" s="29">
        <v>4302</v>
      </c>
      <c r="K260" s="29">
        <v>1917</v>
      </c>
      <c r="L260" s="29">
        <v>1471</v>
      </c>
      <c r="M260" s="29">
        <v>131</v>
      </c>
      <c r="N260" s="30">
        <v>47022</v>
      </c>
      <c r="O260" s="31">
        <v>61</v>
      </c>
      <c r="P260" s="66">
        <f t="shared" si="54"/>
        <v>1.1647890013366431E-2</v>
      </c>
      <c r="Q260" s="87">
        <f t="shared" si="55"/>
        <v>23</v>
      </c>
      <c r="R260" s="29">
        <v>64</v>
      </c>
      <c r="S260" s="66">
        <f t="shared" si="56"/>
        <v>3.6737271109580391E-3</v>
      </c>
      <c r="T260" s="87">
        <f t="shared" si="57"/>
        <v>36</v>
      </c>
      <c r="U260" s="29">
        <v>38</v>
      </c>
      <c r="V260" s="66">
        <f t="shared" si="58"/>
        <v>4.0803178352840112E-3</v>
      </c>
      <c r="W260" s="87">
        <f t="shared" si="59"/>
        <v>37</v>
      </c>
      <c r="X260" s="29">
        <v>33</v>
      </c>
      <c r="Y260" s="66">
        <f t="shared" si="60"/>
        <v>4.5643153526970957E-3</v>
      </c>
      <c r="Z260" s="87">
        <f t="shared" si="61"/>
        <v>33</v>
      </c>
      <c r="AA260" s="29">
        <v>40</v>
      </c>
      <c r="AB260" s="66">
        <f t="shared" si="62"/>
        <v>9.2980009298000935E-3</v>
      </c>
      <c r="AC260" s="87">
        <f t="shared" si="63"/>
        <v>14</v>
      </c>
      <c r="AD260" s="29">
        <v>20</v>
      </c>
      <c r="AE260" s="66">
        <f t="shared" si="64"/>
        <v>1.0432968179447054E-2</v>
      </c>
      <c r="AF260" s="87">
        <f t="shared" si="65"/>
        <v>16</v>
      </c>
      <c r="AG260" s="29">
        <v>24</v>
      </c>
      <c r="AH260" s="66">
        <f t="shared" si="66"/>
        <v>1.6315431679129844E-2</v>
      </c>
      <c r="AI260" s="87">
        <f t="shared" si="67"/>
        <v>13</v>
      </c>
      <c r="AJ260" s="29">
        <v>4</v>
      </c>
      <c r="AK260" s="66">
        <f t="shared" si="68"/>
        <v>3.0534351145038167E-2</v>
      </c>
      <c r="AL260" s="87">
        <f t="shared" si="69"/>
        <v>19</v>
      </c>
      <c r="AM260" s="30">
        <v>284</v>
      </c>
      <c r="AN260" s="79">
        <f t="shared" si="70"/>
        <v>6.0397260856620309E-3</v>
      </c>
      <c r="AO260" s="32">
        <f t="shared" si="71"/>
        <v>30</v>
      </c>
      <c r="AP260" s="33"/>
      <c r="AQ260" s="33"/>
      <c r="AR260" s="33"/>
      <c r="AS260" s="33"/>
      <c r="AT260" s="33"/>
      <c r="AU260" s="33"/>
      <c r="AV260" s="33"/>
      <c r="AW260" s="34"/>
      <c r="AX260" s="34"/>
      <c r="AY260" s="34"/>
      <c r="AZ260" s="34"/>
      <c r="BA260" s="34"/>
      <c r="BB260" s="34"/>
      <c r="BC260" s="34"/>
    </row>
    <row r="261" spans="1:55" x14ac:dyDescent="0.2">
      <c r="A261" s="25" t="s">
        <v>487</v>
      </c>
      <c r="B261" s="26" t="s">
        <v>43</v>
      </c>
      <c r="C261" s="27" t="s">
        <v>22</v>
      </c>
      <c r="D261" s="28" t="s">
        <v>488</v>
      </c>
      <c r="E261" s="28" t="str">
        <f>VLOOKUP(D261,Sheet2!A$1:B$353,2,FALSE)</f>
        <v>Major Urban</v>
      </c>
      <c r="F261" s="29">
        <v>36525</v>
      </c>
      <c r="G261" s="29">
        <v>17438</v>
      </c>
      <c r="H261" s="29">
        <v>14474</v>
      </c>
      <c r="I261" s="29">
        <v>6267</v>
      </c>
      <c r="J261" s="29">
        <v>3165</v>
      </c>
      <c r="K261" s="29">
        <v>1535</v>
      </c>
      <c r="L261" s="29">
        <v>559</v>
      </c>
      <c r="M261" s="29">
        <v>32</v>
      </c>
      <c r="N261" s="30">
        <v>79995</v>
      </c>
      <c r="O261" s="31">
        <v>336</v>
      </c>
      <c r="P261" s="66">
        <f t="shared" si="54"/>
        <v>9.1991786447638609E-3</v>
      </c>
      <c r="Q261" s="87">
        <f t="shared" si="55"/>
        <v>28</v>
      </c>
      <c r="R261" s="29">
        <v>154</v>
      </c>
      <c r="S261" s="66">
        <f t="shared" si="56"/>
        <v>8.8312879917421729E-3</v>
      </c>
      <c r="T261" s="87">
        <f t="shared" si="57"/>
        <v>26</v>
      </c>
      <c r="U261" s="29">
        <v>76</v>
      </c>
      <c r="V261" s="66">
        <f t="shared" si="58"/>
        <v>5.2507945281193864E-3</v>
      </c>
      <c r="W261" s="87">
        <f t="shared" si="59"/>
        <v>43</v>
      </c>
      <c r="X261" s="29">
        <v>29</v>
      </c>
      <c r="Y261" s="66">
        <f t="shared" si="60"/>
        <v>4.6274134354555609E-3</v>
      </c>
      <c r="Z261" s="87">
        <f t="shared" si="61"/>
        <v>40</v>
      </c>
      <c r="AA261" s="29">
        <v>21</v>
      </c>
      <c r="AB261" s="66">
        <f t="shared" si="62"/>
        <v>6.6350710900473934E-3</v>
      </c>
      <c r="AC261" s="87">
        <f t="shared" si="63"/>
        <v>25</v>
      </c>
      <c r="AD261" s="29">
        <v>12</v>
      </c>
      <c r="AE261" s="66">
        <f t="shared" si="64"/>
        <v>7.8175895765472316E-3</v>
      </c>
      <c r="AF261" s="87">
        <f t="shared" si="65"/>
        <v>26</v>
      </c>
      <c r="AG261" s="29">
        <v>6</v>
      </c>
      <c r="AH261" s="66">
        <f t="shared" si="66"/>
        <v>1.0733452593917709E-2</v>
      </c>
      <c r="AI261" s="87">
        <f t="shared" si="67"/>
        <v>20</v>
      </c>
      <c r="AJ261" s="29">
        <v>0</v>
      </c>
      <c r="AK261" s="66">
        <f t="shared" si="68"/>
        <v>0</v>
      </c>
      <c r="AL261" s="87">
        <f t="shared" si="69"/>
        <v>53</v>
      </c>
      <c r="AM261" s="30">
        <v>634</v>
      </c>
      <c r="AN261" s="79">
        <f t="shared" si="70"/>
        <v>7.9254953434589655E-3</v>
      </c>
      <c r="AO261" s="32">
        <f t="shared" si="71"/>
        <v>26</v>
      </c>
      <c r="AP261" s="33"/>
      <c r="AQ261" s="33"/>
      <c r="AR261" s="33"/>
      <c r="AS261" s="33"/>
      <c r="AT261" s="33"/>
      <c r="AU261" s="33"/>
      <c r="AV261" s="33"/>
      <c r="AW261" s="34"/>
      <c r="AX261" s="34"/>
      <c r="AY261" s="34"/>
      <c r="AZ261" s="34"/>
      <c r="BA261" s="34"/>
      <c r="BB261" s="34"/>
      <c r="BC261" s="34"/>
    </row>
    <row r="262" spans="1:55" x14ac:dyDescent="0.2">
      <c r="A262" s="25" t="s">
        <v>489</v>
      </c>
      <c r="B262" s="26" t="s">
        <v>18</v>
      </c>
      <c r="C262" s="27" t="s">
        <v>60</v>
      </c>
      <c r="D262" s="28" t="s">
        <v>490</v>
      </c>
      <c r="E262" s="28" t="str">
        <f>VLOOKUP(D262,Sheet2!A$1:B$353,2,FALSE)</f>
        <v>Significant Rural</v>
      </c>
      <c r="F262" s="29">
        <v>11881</v>
      </c>
      <c r="G262" s="29">
        <v>12879</v>
      </c>
      <c r="H262" s="29">
        <v>12642</v>
      </c>
      <c r="I262" s="29">
        <v>8639</v>
      </c>
      <c r="J262" s="29">
        <v>5668</v>
      </c>
      <c r="K262" s="29">
        <v>3169</v>
      </c>
      <c r="L262" s="29">
        <v>1524</v>
      </c>
      <c r="M262" s="29">
        <v>105</v>
      </c>
      <c r="N262" s="30">
        <v>56507</v>
      </c>
      <c r="O262" s="31">
        <v>84</v>
      </c>
      <c r="P262" s="66">
        <f t="shared" si="54"/>
        <v>7.0701119434391042E-3</v>
      </c>
      <c r="Q262" s="87">
        <f t="shared" si="55"/>
        <v>33</v>
      </c>
      <c r="R262" s="29">
        <v>43</v>
      </c>
      <c r="S262" s="66">
        <f t="shared" si="56"/>
        <v>3.3387685379299634E-3</v>
      </c>
      <c r="T262" s="87">
        <f t="shared" si="57"/>
        <v>39</v>
      </c>
      <c r="U262" s="29">
        <v>47</v>
      </c>
      <c r="V262" s="66">
        <f t="shared" si="58"/>
        <v>3.717766176237937E-3</v>
      </c>
      <c r="W262" s="87">
        <f t="shared" si="59"/>
        <v>33</v>
      </c>
      <c r="X262" s="29">
        <v>27</v>
      </c>
      <c r="Y262" s="66">
        <f t="shared" si="60"/>
        <v>3.1253617316819074E-3</v>
      </c>
      <c r="Z262" s="87">
        <f t="shared" si="61"/>
        <v>42</v>
      </c>
      <c r="AA262" s="29">
        <v>34</v>
      </c>
      <c r="AB262" s="66">
        <f t="shared" si="62"/>
        <v>5.9985885673959072E-3</v>
      </c>
      <c r="AC262" s="87">
        <f t="shared" si="63"/>
        <v>23</v>
      </c>
      <c r="AD262" s="29">
        <v>16</v>
      </c>
      <c r="AE262" s="66">
        <f t="shared" si="64"/>
        <v>5.0489113284947935E-3</v>
      </c>
      <c r="AF262" s="87">
        <f t="shared" si="65"/>
        <v>32</v>
      </c>
      <c r="AG262" s="29">
        <v>10</v>
      </c>
      <c r="AH262" s="66">
        <f t="shared" si="66"/>
        <v>6.5616797900262466E-3</v>
      </c>
      <c r="AI262" s="87">
        <f t="shared" si="67"/>
        <v>31</v>
      </c>
      <c r="AJ262" s="29">
        <v>1</v>
      </c>
      <c r="AK262" s="66">
        <f t="shared" si="68"/>
        <v>9.5238095238095247E-3</v>
      </c>
      <c r="AL262" s="87">
        <f t="shared" si="69"/>
        <v>35</v>
      </c>
      <c r="AM262" s="30">
        <v>262</v>
      </c>
      <c r="AN262" s="79">
        <f t="shared" si="70"/>
        <v>4.6365936963562041E-3</v>
      </c>
      <c r="AO262" s="32">
        <f t="shared" si="71"/>
        <v>33</v>
      </c>
      <c r="AP262" s="33"/>
      <c r="AQ262" s="33"/>
      <c r="AR262" s="33"/>
      <c r="AS262" s="33"/>
      <c r="AT262" s="33"/>
      <c r="AU262" s="33"/>
      <c r="AV262" s="33"/>
      <c r="AW262" s="34"/>
      <c r="AX262" s="34"/>
      <c r="AY262" s="34"/>
      <c r="AZ262" s="34"/>
      <c r="BA262" s="34"/>
      <c r="BB262" s="34"/>
      <c r="BC262" s="34"/>
    </row>
    <row r="263" spans="1:55" x14ac:dyDescent="0.2">
      <c r="A263" s="25" t="s">
        <v>491</v>
      </c>
      <c r="B263" s="26" t="s">
        <v>18</v>
      </c>
      <c r="C263" s="27" t="s">
        <v>60</v>
      </c>
      <c r="D263" s="28" t="s">
        <v>492</v>
      </c>
      <c r="E263" s="28" t="str">
        <f>VLOOKUP(D263,Sheet2!A$1:B$353,2,FALSE)</f>
        <v>Rural 50</v>
      </c>
      <c r="F263" s="29">
        <v>9413</v>
      </c>
      <c r="G263" s="29">
        <v>10265</v>
      </c>
      <c r="H263" s="29">
        <v>10485</v>
      </c>
      <c r="I263" s="29">
        <v>6090</v>
      </c>
      <c r="J263" s="29">
        <v>4157</v>
      </c>
      <c r="K263" s="29">
        <v>1886</v>
      </c>
      <c r="L263" s="29">
        <v>749</v>
      </c>
      <c r="M263" s="29">
        <v>33</v>
      </c>
      <c r="N263" s="30">
        <v>43078</v>
      </c>
      <c r="O263" s="31">
        <v>33</v>
      </c>
      <c r="P263" s="66">
        <f t="shared" ref="P263:P326" si="72">O263/F263</f>
        <v>3.505789865080208E-3</v>
      </c>
      <c r="Q263" s="87">
        <f t="shared" ref="Q263:Q326" si="73">1+SUMPRODUCT((E$6:E$331=E263)*(P$6:P$331&gt;P263))</f>
        <v>40</v>
      </c>
      <c r="R263" s="29">
        <v>30</v>
      </c>
      <c r="S263" s="66">
        <f t="shared" ref="S263:S326" si="74">R263/G263</f>
        <v>2.9225523623964927E-3</v>
      </c>
      <c r="T263" s="87">
        <f t="shared" ref="T263:T326" si="75">1+SUMPRODUCT((E$6:E$331=E263)*(S$6:S$331&gt;S263))</f>
        <v>44</v>
      </c>
      <c r="U263" s="29">
        <v>29</v>
      </c>
      <c r="V263" s="66">
        <f t="shared" ref="V263:V326" si="76">U263/H263</f>
        <v>2.7658559847401048E-3</v>
      </c>
      <c r="W263" s="87">
        <f t="shared" ref="W263:W326" si="77">1+SUMPRODUCT((E$6:E$331=E263)*(V$6:V$331&gt;V263))</f>
        <v>42</v>
      </c>
      <c r="X263" s="29">
        <v>34</v>
      </c>
      <c r="Y263" s="66">
        <f t="shared" ref="Y263:Y326" si="78">X263/I263</f>
        <v>5.5829228243021349E-3</v>
      </c>
      <c r="Z263" s="87">
        <f t="shared" ref="Z263:Z326" si="79">1+SUMPRODUCT((E$6:E$331=E263)*(Y$6:Y$331&gt;Y263))</f>
        <v>24</v>
      </c>
      <c r="AA263" s="29">
        <v>20</v>
      </c>
      <c r="AB263" s="66">
        <f t="shared" ref="AB263:AB326" si="80">AA263/J263</f>
        <v>4.8111618955977865E-3</v>
      </c>
      <c r="AC263" s="87">
        <f t="shared" ref="AC263:AC326" si="81">1+SUMPRODUCT((E$6:E$331=E263)*(AB$6:AB$331&gt;AB263))</f>
        <v>34</v>
      </c>
      <c r="AD263" s="29">
        <v>14</v>
      </c>
      <c r="AE263" s="66">
        <f t="shared" ref="AE263:AE326" si="82">AD263/K263</f>
        <v>7.423117709437964E-3</v>
      </c>
      <c r="AF263" s="87">
        <f t="shared" ref="AF263:AF326" si="83">1+SUMPRODUCT((E$6:E$331=E263)*(AE$6:AE$331&gt;AE263))</f>
        <v>24</v>
      </c>
      <c r="AG263" s="29">
        <v>9</v>
      </c>
      <c r="AH263" s="66">
        <f t="shared" ref="AH263:AH326" si="84">AG263/L263</f>
        <v>1.2016021361815754E-2</v>
      </c>
      <c r="AI263" s="87">
        <f t="shared" ref="AI263:AI326" si="85">1+SUMPRODUCT((E$6:E$331=E263)*(AH$6:AH$331&gt;AH263))</f>
        <v>22</v>
      </c>
      <c r="AJ263" s="29">
        <v>1</v>
      </c>
      <c r="AK263" s="66">
        <f t="shared" ref="AK263:AK326" si="86">AJ263/M263</f>
        <v>3.0303030303030304E-2</v>
      </c>
      <c r="AL263" s="87">
        <f t="shared" ref="AL263:AL326" si="87">1+SUMPRODUCT((E$6:E$331=E263)*(AK$6:AK$331&gt;AK263))</f>
        <v>21</v>
      </c>
      <c r="AM263" s="30">
        <v>170</v>
      </c>
      <c r="AN263" s="79">
        <f t="shared" ref="AN263:AN326" si="88">AM263/N263</f>
        <v>3.9463299131807421E-3</v>
      </c>
      <c r="AO263" s="32">
        <f t="shared" ref="AO263:AO326" si="89">1+SUMPRODUCT((E$6:E$331=E263)*(AN$6:AN$331&gt;AN263))</f>
        <v>40</v>
      </c>
      <c r="AP263" s="33"/>
      <c r="AQ263" s="33"/>
      <c r="AR263" s="33"/>
      <c r="AS263" s="33"/>
      <c r="AT263" s="33"/>
      <c r="AU263" s="33"/>
      <c r="AV263" s="33"/>
      <c r="AW263" s="34"/>
      <c r="AX263" s="34"/>
      <c r="AY263" s="34"/>
      <c r="AZ263" s="34"/>
      <c r="BA263" s="34"/>
      <c r="BB263" s="34"/>
      <c r="BC263" s="34"/>
    </row>
    <row r="264" spans="1:55" x14ac:dyDescent="0.2">
      <c r="A264" s="25" t="s">
        <v>493</v>
      </c>
      <c r="B264" s="26" t="s">
        <v>18</v>
      </c>
      <c r="C264" s="27" t="s">
        <v>10</v>
      </c>
      <c r="D264" s="28" t="s">
        <v>494</v>
      </c>
      <c r="E264" s="28" t="str">
        <f>VLOOKUP(D264,Sheet2!A$1:B$353,2,FALSE)</f>
        <v>Other Urban</v>
      </c>
      <c r="F264" s="29">
        <v>1466</v>
      </c>
      <c r="G264" s="29">
        <v>6062</v>
      </c>
      <c r="H264" s="29">
        <v>20920</v>
      </c>
      <c r="I264" s="29">
        <v>3181</v>
      </c>
      <c r="J264" s="29">
        <v>2966</v>
      </c>
      <c r="K264" s="29">
        <v>844</v>
      </c>
      <c r="L264" s="29">
        <v>425</v>
      </c>
      <c r="M264" s="29">
        <v>13</v>
      </c>
      <c r="N264" s="30">
        <v>35877</v>
      </c>
      <c r="O264" s="31">
        <v>6</v>
      </c>
      <c r="P264" s="66">
        <f t="shared" si="72"/>
        <v>4.0927694406548429E-3</v>
      </c>
      <c r="Q264" s="87">
        <f t="shared" si="73"/>
        <v>35</v>
      </c>
      <c r="R264" s="29">
        <v>37</v>
      </c>
      <c r="S264" s="66">
        <f t="shared" si="74"/>
        <v>6.1035961728802372E-3</v>
      </c>
      <c r="T264" s="87">
        <f t="shared" si="75"/>
        <v>26</v>
      </c>
      <c r="U264" s="29">
        <v>43</v>
      </c>
      <c r="V264" s="66">
        <f t="shared" si="76"/>
        <v>2.0554493307839389E-3</v>
      </c>
      <c r="W264" s="87">
        <f t="shared" si="77"/>
        <v>45</v>
      </c>
      <c r="X264" s="29">
        <v>7</v>
      </c>
      <c r="Y264" s="66">
        <f t="shared" si="78"/>
        <v>2.2005658597925182E-3</v>
      </c>
      <c r="Z264" s="87">
        <f t="shared" si="79"/>
        <v>46</v>
      </c>
      <c r="AA264" s="29">
        <v>3</v>
      </c>
      <c r="AB264" s="66">
        <f t="shared" si="80"/>
        <v>1.0114632501685772E-3</v>
      </c>
      <c r="AC264" s="87">
        <f t="shared" si="81"/>
        <v>53</v>
      </c>
      <c r="AD264" s="29">
        <v>5</v>
      </c>
      <c r="AE264" s="66">
        <f t="shared" si="82"/>
        <v>5.9241706161137437E-3</v>
      </c>
      <c r="AF264" s="87">
        <f t="shared" si="83"/>
        <v>24</v>
      </c>
      <c r="AG264" s="29">
        <v>0</v>
      </c>
      <c r="AH264" s="66">
        <f t="shared" si="84"/>
        <v>0</v>
      </c>
      <c r="AI264" s="87">
        <f t="shared" si="85"/>
        <v>52</v>
      </c>
      <c r="AJ264" s="29">
        <v>0</v>
      </c>
      <c r="AK264" s="66">
        <f t="shared" si="86"/>
        <v>0</v>
      </c>
      <c r="AL264" s="87">
        <f t="shared" si="87"/>
        <v>28</v>
      </c>
      <c r="AM264" s="30">
        <v>101</v>
      </c>
      <c r="AN264" s="79">
        <f t="shared" si="88"/>
        <v>2.8151740669509714E-3</v>
      </c>
      <c r="AO264" s="32">
        <f t="shared" si="89"/>
        <v>41</v>
      </c>
      <c r="AP264" s="33"/>
      <c r="AQ264" s="33"/>
      <c r="AR264" s="33"/>
      <c r="AS264" s="33"/>
      <c r="AT264" s="33"/>
      <c r="AU264" s="33"/>
      <c r="AV264" s="33"/>
      <c r="AW264" s="34"/>
      <c r="AX264" s="34"/>
      <c r="AY264" s="34"/>
      <c r="AZ264" s="34"/>
      <c r="BA264" s="34"/>
      <c r="BB264" s="34"/>
      <c r="BC264" s="34"/>
    </row>
    <row r="265" spans="1:55" x14ac:dyDescent="0.2">
      <c r="A265" s="25" t="s">
        <v>495</v>
      </c>
      <c r="B265" s="26" t="s">
        <v>43</v>
      </c>
      <c r="C265" s="27" t="s">
        <v>22</v>
      </c>
      <c r="D265" s="28" t="s">
        <v>496</v>
      </c>
      <c r="E265" s="28" t="str">
        <f>VLOOKUP(D265,Sheet2!A$1:B$353,2,FALSE)</f>
        <v>Major Urban</v>
      </c>
      <c r="F265" s="29">
        <v>30667</v>
      </c>
      <c r="G265" s="29">
        <v>27186</v>
      </c>
      <c r="H265" s="29">
        <v>27548</v>
      </c>
      <c r="I265" s="29">
        <v>18857</v>
      </c>
      <c r="J265" s="29">
        <v>12436</v>
      </c>
      <c r="K265" s="29">
        <v>6008</v>
      </c>
      <c r="L265" s="29">
        <v>3264</v>
      </c>
      <c r="M265" s="29">
        <v>176</v>
      </c>
      <c r="N265" s="30">
        <v>126142</v>
      </c>
      <c r="O265" s="31">
        <v>230</v>
      </c>
      <c r="P265" s="66">
        <f t="shared" si="72"/>
        <v>7.4999184791469655E-3</v>
      </c>
      <c r="Q265" s="87">
        <f t="shared" si="73"/>
        <v>31</v>
      </c>
      <c r="R265" s="29">
        <v>158</v>
      </c>
      <c r="S265" s="66">
        <f t="shared" si="74"/>
        <v>5.8118149047303759E-3</v>
      </c>
      <c r="T265" s="87">
        <f t="shared" si="75"/>
        <v>43</v>
      </c>
      <c r="U265" s="29">
        <v>148</v>
      </c>
      <c r="V265" s="66">
        <f t="shared" si="76"/>
        <v>5.3724408305503126E-3</v>
      </c>
      <c r="W265" s="87">
        <f t="shared" si="77"/>
        <v>42</v>
      </c>
      <c r="X265" s="29">
        <v>75</v>
      </c>
      <c r="Y265" s="66">
        <f t="shared" si="78"/>
        <v>3.9773028583549872E-3</v>
      </c>
      <c r="Z265" s="87">
        <f t="shared" si="79"/>
        <v>45</v>
      </c>
      <c r="AA265" s="29">
        <v>57</v>
      </c>
      <c r="AB265" s="66">
        <f t="shared" si="80"/>
        <v>4.5834673528465748E-3</v>
      </c>
      <c r="AC265" s="87">
        <f t="shared" si="81"/>
        <v>36</v>
      </c>
      <c r="AD265" s="29">
        <v>37</v>
      </c>
      <c r="AE265" s="66">
        <f t="shared" si="82"/>
        <v>6.1584553928095871E-3</v>
      </c>
      <c r="AF265" s="87">
        <f t="shared" si="83"/>
        <v>31</v>
      </c>
      <c r="AG265" s="29">
        <v>17</v>
      </c>
      <c r="AH265" s="66">
        <f t="shared" si="84"/>
        <v>5.208333333333333E-3</v>
      </c>
      <c r="AI265" s="87">
        <f t="shared" si="85"/>
        <v>39</v>
      </c>
      <c r="AJ265" s="29">
        <v>0</v>
      </c>
      <c r="AK265" s="66">
        <f t="shared" si="86"/>
        <v>0</v>
      </c>
      <c r="AL265" s="87">
        <f t="shared" si="87"/>
        <v>53</v>
      </c>
      <c r="AM265" s="30">
        <v>722</v>
      </c>
      <c r="AN265" s="79">
        <f t="shared" si="88"/>
        <v>5.7237082018677362E-3</v>
      </c>
      <c r="AO265" s="32">
        <f t="shared" si="89"/>
        <v>41</v>
      </c>
      <c r="AP265" s="33"/>
      <c r="AQ265" s="33"/>
      <c r="AR265" s="33"/>
      <c r="AS265" s="33"/>
      <c r="AT265" s="33"/>
      <c r="AU265" s="33"/>
      <c r="AV265" s="33"/>
      <c r="AW265" s="34"/>
      <c r="AX265" s="34"/>
      <c r="AY265" s="34"/>
      <c r="AZ265" s="34"/>
      <c r="BA265" s="34"/>
      <c r="BB265" s="34"/>
      <c r="BC265" s="34"/>
    </row>
    <row r="266" spans="1:55" x14ac:dyDescent="0.2">
      <c r="A266" s="25" t="s">
        <v>497</v>
      </c>
      <c r="B266" s="26" t="s">
        <v>54</v>
      </c>
      <c r="C266" s="27" t="s">
        <v>160</v>
      </c>
      <c r="D266" s="28" t="s">
        <v>682</v>
      </c>
      <c r="E266" s="28" t="str">
        <f>VLOOKUP(D266,Sheet2!A$1:B$353,2,FALSE)</f>
        <v>Large Urban</v>
      </c>
      <c r="F266" s="29">
        <v>35209</v>
      </c>
      <c r="G266" s="29">
        <v>15603</v>
      </c>
      <c r="H266" s="29">
        <v>14875</v>
      </c>
      <c r="I266" s="29">
        <v>9124</v>
      </c>
      <c r="J266" s="29">
        <v>5093</v>
      </c>
      <c r="K266" s="29">
        <v>2091</v>
      </c>
      <c r="L266" s="29">
        <v>1232</v>
      </c>
      <c r="M266" s="29">
        <v>113</v>
      </c>
      <c r="N266" s="30">
        <v>83340</v>
      </c>
      <c r="O266" s="31">
        <v>162</v>
      </c>
      <c r="P266" s="66">
        <f t="shared" si="72"/>
        <v>4.601096310602403E-3</v>
      </c>
      <c r="Q266" s="87">
        <f t="shared" si="73"/>
        <v>27</v>
      </c>
      <c r="R266" s="29">
        <v>64</v>
      </c>
      <c r="S266" s="66">
        <f t="shared" si="74"/>
        <v>4.1017752996218675E-3</v>
      </c>
      <c r="T266" s="87">
        <f t="shared" si="75"/>
        <v>26</v>
      </c>
      <c r="U266" s="29">
        <v>56</v>
      </c>
      <c r="V266" s="66">
        <f t="shared" si="76"/>
        <v>3.7647058823529413E-3</v>
      </c>
      <c r="W266" s="87">
        <f t="shared" si="77"/>
        <v>25</v>
      </c>
      <c r="X266" s="29">
        <v>47</v>
      </c>
      <c r="Y266" s="66">
        <f t="shared" si="78"/>
        <v>5.1512494519947395E-3</v>
      </c>
      <c r="Z266" s="87">
        <f t="shared" si="79"/>
        <v>21</v>
      </c>
      <c r="AA266" s="29">
        <v>20</v>
      </c>
      <c r="AB266" s="66">
        <f t="shared" si="80"/>
        <v>3.9269585705870805E-3</v>
      </c>
      <c r="AC266" s="87">
        <f t="shared" si="81"/>
        <v>25</v>
      </c>
      <c r="AD266" s="29">
        <v>14</v>
      </c>
      <c r="AE266" s="66">
        <f t="shared" si="82"/>
        <v>6.6953610712577718E-3</v>
      </c>
      <c r="AF266" s="87">
        <f t="shared" si="83"/>
        <v>17</v>
      </c>
      <c r="AG266" s="29">
        <v>10</v>
      </c>
      <c r="AH266" s="66">
        <f t="shared" si="84"/>
        <v>8.1168831168831161E-3</v>
      </c>
      <c r="AI266" s="87">
        <f t="shared" si="85"/>
        <v>13</v>
      </c>
      <c r="AJ266" s="29">
        <v>1</v>
      </c>
      <c r="AK266" s="66">
        <f t="shared" si="86"/>
        <v>8.8495575221238937E-3</v>
      </c>
      <c r="AL266" s="87">
        <f t="shared" si="87"/>
        <v>25</v>
      </c>
      <c r="AM266" s="30">
        <v>374</v>
      </c>
      <c r="AN266" s="79">
        <f t="shared" si="88"/>
        <v>4.4876409887209022E-3</v>
      </c>
      <c r="AO266" s="32">
        <f t="shared" si="89"/>
        <v>25</v>
      </c>
      <c r="AP266" s="33"/>
      <c r="AQ266" s="33"/>
      <c r="AR266" s="33"/>
      <c r="AS266" s="33"/>
      <c r="AT266" s="33"/>
      <c r="AU266" s="33"/>
      <c r="AV266" s="33"/>
      <c r="AW266" s="34"/>
      <c r="AX266" s="34"/>
      <c r="AY266" s="34"/>
      <c r="AZ266" s="34"/>
      <c r="BA266" s="34"/>
      <c r="BB266" s="34"/>
      <c r="BC266" s="34"/>
    </row>
    <row r="267" spans="1:55" x14ac:dyDescent="0.2">
      <c r="A267" s="25" t="s">
        <v>498</v>
      </c>
      <c r="B267" s="26" t="s">
        <v>54</v>
      </c>
      <c r="C267" s="27" t="s">
        <v>60</v>
      </c>
      <c r="D267" s="28" t="s">
        <v>683</v>
      </c>
      <c r="E267" s="28" t="str">
        <f>VLOOKUP(D267,Sheet2!A$1:B$353,2,FALSE)</f>
        <v>Large Urban</v>
      </c>
      <c r="F267" s="29">
        <v>68998</v>
      </c>
      <c r="G267" s="29">
        <v>22948</v>
      </c>
      <c r="H267" s="29">
        <v>14485</v>
      </c>
      <c r="I267" s="29">
        <v>4510</v>
      </c>
      <c r="J267" s="29">
        <v>1671</v>
      </c>
      <c r="K267" s="29">
        <v>448</v>
      </c>
      <c r="L267" s="29">
        <v>104</v>
      </c>
      <c r="M267" s="29">
        <v>46</v>
      </c>
      <c r="N267" s="30">
        <v>113210</v>
      </c>
      <c r="O267" s="31">
        <v>301</v>
      </c>
      <c r="P267" s="66">
        <f t="shared" si="72"/>
        <v>4.3624452882692248E-3</v>
      </c>
      <c r="Q267" s="87">
        <f t="shared" si="73"/>
        <v>29</v>
      </c>
      <c r="R267" s="29">
        <v>78</v>
      </c>
      <c r="S267" s="66">
        <f t="shared" si="74"/>
        <v>3.3989890186508628E-3</v>
      </c>
      <c r="T267" s="87">
        <f t="shared" si="75"/>
        <v>29</v>
      </c>
      <c r="U267" s="29">
        <v>33</v>
      </c>
      <c r="V267" s="66">
        <f t="shared" si="76"/>
        <v>2.2782188470831894E-3</v>
      </c>
      <c r="W267" s="87">
        <f t="shared" si="77"/>
        <v>32</v>
      </c>
      <c r="X267" s="29">
        <v>10</v>
      </c>
      <c r="Y267" s="66">
        <f t="shared" si="78"/>
        <v>2.2172949002217295E-3</v>
      </c>
      <c r="Z267" s="87">
        <f t="shared" si="79"/>
        <v>31</v>
      </c>
      <c r="AA267" s="29">
        <v>1</v>
      </c>
      <c r="AB267" s="66">
        <f t="shared" si="80"/>
        <v>5.9844404548174744E-4</v>
      </c>
      <c r="AC267" s="87">
        <f t="shared" si="81"/>
        <v>38</v>
      </c>
      <c r="AD267" s="29">
        <v>2</v>
      </c>
      <c r="AE267" s="66">
        <f t="shared" si="82"/>
        <v>4.464285714285714E-3</v>
      </c>
      <c r="AF267" s="87">
        <f t="shared" si="83"/>
        <v>23</v>
      </c>
      <c r="AG267" s="29">
        <v>0</v>
      </c>
      <c r="AH267" s="66">
        <f t="shared" si="84"/>
        <v>0</v>
      </c>
      <c r="AI267" s="87">
        <f t="shared" si="85"/>
        <v>37</v>
      </c>
      <c r="AJ267" s="29">
        <v>4</v>
      </c>
      <c r="AK267" s="66">
        <f t="shared" si="86"/>
        <v>8.6956521739130432E-2</v>
      </c>
      <c r="AL267" s="87">
        <f t="shared" si="87"/>
        <v>3</v>
      </c>
      <c r="AM267" s="30">
        <v>429</v>
      </c>
      <c r="AN267" s="79">
        <f t="shared" si="88"/>
        <v>3.7894178959455879E-3</v>
      </c>
      <c r="AO267" s="32">
        <f t="shared" si="89"/>
        <v>28</v>
      </c>
      <c r="AP267" s="33"/>
      <c r="AQ267" s="33"/>
      <c r="AR267" s="33"/>
      <c r="AS267" s="33"/>
      <c r="AT267" s="33"/>
      <c r="AU267" s="33"/>
      <c r="AV267" s="33"/>
      <c r="AW267" s="34"/>
      <c r="AX267" s="34"/>
      <c r="AY267" s="34"/>
      <c r="AZ267" s="34"/>
      <c r="BA267" s="34"/>
      <c r="BB267" s="34"/>
      <c r="BC267" s="34"/>
    </row>
    <row r="268" spans="1:55" x14ac:dyDescent="0.2">
      <c r="A268" s="25" t="s">
        <v>499</v>
      </c>
      <c r="B268" s="26" t="s">
        <v>18</v>
      </c>
      <c r="C268" s="27" t="s">
        <v>60</v>
      </c>
      <c r="D268" s="28" t="s">
        <v>500</v>
      </c>
      <c r="E268" s="28" t="str">
        <f>VLOOKUP(D268,Sheet2!A$1:B$353,2,FALSE)</f>
        <v>Rural 80</v>
      </c>
      <c r="F268" s="29">
        <v>3263</v>
      </c>
      <c r="G268" s="29">
        <v>7450</v>
      </c>
      <c r="H268" s="29">
        <v>15388</v>
      </c>
      <c r="I268" s="29">
        <v>9130</v>
      </c>
      <c r="J268" s="29">
        <v>8632</v>
      </c>
      <c r="K268" s="29">
        <v>5023</v>
      </c>
      <c r="L268" s="29">
        <v>4698</v>
      </c>
      <c r="M268" s="29">
        <v>817</v>
      </c>
      <c r="N268" s="30">
        <v>54401</v>
      </c>
      <c r="O268" s="31">
        <v>50</v>
      </c>
      <c r="P268" s="66">
        <f t="shared" si="72"/>
        <v>1.5323322096230463E-2</v>
      </c>
      <c r="Q268" s="87">
        <f t="shared" si="73"/>
        <v>31</v>
      </c>
      <c r="R268" s="29">
        <v>68</v>
      </c>
      <c r="S268" s="66">
        <f t="shared" si="74"/>
        <v>9.1275167785234892E-3</v>
      </c>
      <c r="T268" s="87">
        <f t="shared" si="75"/>
        <v>29</v>
      </c>
      <c r="U268" s="29">
        <v>169</v>
      </c>
      <c r="V268" s="66">
        <f t="shared" si="76"/>
        <v>1.0982583831557058E-2</v>
      </c>
      <c r="W268" s="87">
        <f t="shared" si="77"/>
        <v>25</v>
      </c>
      <c r="X268" s="29">
        <v>98</v>
      </c>
      <c r="Y268" s="66">
        <f t="shared" si="78"/>
        <v>1.0733844468784228E-2</v>
      </c>
      <c r="Z268" s="87">
        <f t="shared" si="79"/>
        <v>30</v>
      </c>
      <c r="AA268" s="29">
        <v>89</v>
      </c>
      <c r="AB268" s="66">
        <f t="shared" si="80"/>
        <v>1.031047265987025E-2</v>
      </c>
      <c r="AC268" s="87">
        <f t="shared" si="81"/>
        <v>31</v>
      </c>
      <c r="AD268" s="29">
        <v>54</v>
      </c>
      <c r="AE268" s="66">
        <f t="shared" si="82"/>
        <v>1.0750547481584711E-2</v>
      </c>
      <c r="AF268" s="87">
        <f t="shared" si="83"/>
        <v>34</v>
      </c>
      <c r="AG268" s="29">
        <v>58</v>
      </c>
      <c r="AH268" s="66">
        <f t="shared" si="84"/>
        <v>1.2345679012345678E-2</v>
      </c>
      <c r="AI268" s="87">
        <f t="shared" si="85"/>
        <v>39</v>
      </c>
      <c r="AJ268" s="29">
        <v>26</v>
      </c>
      <c r="AK268" s="66">
        <f t="shared" si="86"/>
        <v>3.182374541003672E-2</v>
      </c>
      <c r="AL268" s="87">
        <f t="shared" si="87"/>
        <v>41</v>
      </c>
      <c r="AM268" s="30">
        <v>612</v>
      </c>
      <c r="AN268" s="79">
        <f t="shared" si="88"/>
        <v>1.1249793202330839E-2</v>
      </c>
      <c r="AO268" s="32">
        <f t="shared" si="89"/>
        <v>29</v>
      </c>
      <c r="AP268" s="33"/>
      <c r="AQ268" s="33"/>
      <c r="AR268" s="33"/>
      <c r="AS268" s="33"/>
      <c r="AT268" s="33"/>
      <c r="AU268" s="33"/>
      <c r="AV268" s="33"/>
      <c r="AW268" s="34"/>
      <c r="AX268" s="34"/>
      <c r="AY268" s="34"/>
      <c r="AZ268" s="34"/>
      <c r="BA268" s="34"/>
      <c r="BB268" s="34"/>
      <c r="BC268" s="34"/>
    </row>
    <row r="269" spans="1:55" x14ac:dyDescent="0.2">
      <c r="A269" s="25" t="s">
        <v>501</v>
      </c>
      <c r="B269" s="26" t="s">
        <v>18</v>
      </c>
      <c r="C269" s="27" t="s">
        <v>55</v>
      </c>
      <c r="D269" s="28" t="s">
        <v>502</v>
      </c>
      <c r="E269" s="28" t="str">
        <f>VLOOKUP(D269,Sheet2!A$1:B$353,2,FALSE)</f>
        <v>Rural 50</v>
      </c>
      <c r="F269" s="29">
        <v>7096</v>
      </c>
      <c r="G269" s="29">
        <v>11747</v>
      </c>
      <c r="H269" s="29">
        <v>11394</v>
      </c>
      <c r="I269" s="29">
        <v>7593</v>
      </c>
      <c r="J269" s="29">
        <v>6078</v>
      </c>
      <c r="K269" s="29">
        <v>3682</v>
      </c>
      <c r="L269" s="29">
        <v>2445</v>
      </c>
      <c r="M269" s="29">
        <v>238</v>
      </c>
      <c r="N269" s="30">
        <v>50273</v>
      </c>
      <c r="O269" s="31">
        <v>43</v>
      </c>
      <c r="P269" s="66">
        <f t="shared" si="72"/>
        <v>6.059751972942503E-3</v>
      </c>
      <c r="Q269" s="87">
        <f t="shared" si="73"/>
        <v>37</v>
      </c>
      <c r="R269" s="29">
        <v>58</v>
      </c>
      <c r="S269" s="66">
        <f t="shared" si="74"/>
        <v>4.9374308334042731E-3</v>
      </c>
      <c r="T269" s="87">
        <f t="shared" si="75"/>
        <v>31</v>
      </c>
      <c r="U269" s="29">
        <v>83</v>
      </c>
      <c r="V269" s="66">
        <f t="shared" si="76"/>
        <v>7.2845357205546775E-3</v>
      </c>
      <c r="W269" s="87">
        <f t="shared" si="77"/>
        <v>19</v>
      </c>
      <c r="X269" s="29">
        <v>57</v>
      </c>
      <c r="Y269" s="66">
        <f t="shared" si="78"/>
        <v>7.5069142631370997E-3</v>
      </c>
      <c r="Z269" s="87">
        <f t="shared" si="79"/>
        <v>20</v>
      </c>
      <c r="AA269" s="29">
        <v>70</v>
      </c>
      <c r="AB269" s="66">
        <f t="shared" si="80"/>
        <v>1.1516946363935505E-2</v>
      </c>
      <c r="AC269" s="87">
        <f t="shared" si="81"/>
        <v>10</v>
      </c>
      <c r="AD269" s="29">
        <v>43</v>
      </c>
      <c r="AE269" s="66">
        <f t="shared" si="82"/>
        <v>1.1678435632808256E-2</v>
      </c>
      <c r="AF269" s="87">
        <f t="shared" si="83"/>
        <v>12</v>
      </c>
      <c r="AG269" s="29">
        <v>38</v>
      </c>
      <c r="AH269" s="66">
        <f t="shared" si="84"/>
        <v>1.5541922290388548E-2</v>
      </c>
      <c r="AI269" s="87">
        <f t="shared" si="85"/>
        <v>14</v>
      </c>
      <c r="AJ269" s="29">
        <v>14</v>
      </c>
      <c r="AK269" s="66">
        <f t="shared" si="86"/>
        <v>5.8823529411764705E-2</v>
      </c>
      <c r="AL269" s="87">
        <f t="shared" si="87"/>
        <v>8</v>
      </c>
      <c r="AM269" s="30">
        <v>406</v>
      </c>
      <c r="AN269" s="79">
        <f t="shared" si="88"/>
        <v>8.0759055556660631E-3</v>
      </c>
      <c r="AO269" s="32">
        <f t="shared" si="89"/>
        <v>20</v>
      </c>
      <c r="AP269" s="33"/>
      <c r="AQ269" s="33"/>
      <c r="AR269" s="33"/>
      <c r="AS269" s="33"/>
      <c r="AT269" s="33"/>
      <c r="AU269" s="33"/>
      <c r="AV269" s="33"/>
      <c r="AW269" s="34"/>
      <c r="AX269" s="34"/>
      <c r="AY269" s="34"/>
      <c r="AZ269" s="34"/>
      <c r="BA269" s="34"/>
      <c r="BB269" s="34"/>
      <c r="BC269" s="34"/>
    </row>
    <row r="270" spans="1:55" x14ac:dyDescent="0.2">
      <c r="A270" s="25" t="s">
        <v>503</v>
      </c>
      <c r="B270" s="26" t="s">
        <v>18</v>
      </c>
      <c r="C270" s="27" t="s">
        <v>10</v>
      </c>
      <c r="D270" s="28" t="s">
        <v>504</v>
      </c>
      <c r="E270" s="28" t="str">
        <f>VLOOKUP(D270,Sheet2!A$1:B$353,2,FALSE)</f>
        <v>Rural 80</v>
      </c>
      <c r="F270" s="29">
        <v>7779</v>
      </c>
      <c r="G270" s="29">
        <v>14408</v>
      </c>
      <c r="H270" s="29">
        <v>11448</v>
      </c>
      <c r="I270" s="29">
        <v>10824</v>
      </c>
      <c r="J270" s="29">
        <v>7589</v>
      </c>
      <c r="K270" s="29">
        <v>3945</v>
      </c>
      <c r="L270" s="29">
        <v>2151</v>
      </c>
      <c r="M270" s="29">
        <v>181</v>
      </c>
      <c r="N270" s="30">
        <v>58325</v>
      </c>
      <c r="O270" s="31">
        <v>292</v>
      </c>
      <c r="P270" s="66">
        <f t="shared" si="72"/>
        <v>3.7536958477953464E-2</v>
      </c>
      <c r="Q270" s="87">
        <f t="shared" si="73"/>
        <v>14</v>
      </c>
      <c r="R270" s="29">
        <v>487</v>
      </c>
      <c r="S270" s="66">
        <f t="shared" si="74"/>
        <v>3.3800666296501941E-2</v>
      </c>
      <c r="T270" s="87">
        <f t="shared" si="75"/>
        <v>12</v>
      </c>
      <c r="U270" s="29">
        <v>523</v>
      </c>
      <c r="V270" s="66">
        <f t="shared" si="76"/>
        <v>4.5684835779175405E-2</v>
      </c>
      <c r="W270" s="87">
        <f t="shared" si="77"/>
        <v>10</v>
      </c>
      <c r="X270" s="29">
        <v>552</v>
      </c>
      <c r="Y270" s="66">
        <f t="shared" si="78"/>
        <v>5.0997782705099776E-2</v>
      </c>
      <c r="Z270" s="87">
        <f t="shared" si="79"/>
        <v>11</v>
      </c>
      <c r="AA270" s="29">
        <v>378</v>
      </c>
      <c r="AB270" s="66">
        <f t="shared" si="80"/>
        <v>4.9808933983397023E-2</v>
      </c>
      <c r="AC270" s="87">
        <f t="shared" si="81"/>
        <v>11</v>
      </c>
      <c r="AD270" s="29">
        <v>231</v>
      </c>
      <c r="AE270" s="66">
        <f t="shared" si="82"/>
        <v>5.8555133079847908E-2</v>
      </c>
      <c r="AF270" s="87">
        <f t="shared" si="83"/>
        <v>9</v>
      </c>
      <c r="AG270" s="29">
        <v>193</v>
      </c>
      <c r="AH270" s="66">
        <f t="shared" si="84"/>
        <v>8.97257089725709E-2</v>
      </c>
      <c r="AI270" s="87">
        <f t="shared" si="85"/>
        <v>10</v>
      </c>
      <c r="AJ270" s="29">
        <v>19</v>
      </c>
      <c r="AK270" s="66">
        <f t="shared" si="86"/>
        <v>0.10497237569060773</v>
      </c>
      <c r="AL270" s="87">
        <f t="shared" si="87"/>
        <v>15</v>
      </c>
      <c r="AM270" s="30">
        <v>2675</v>
      </c>
      <c r="AN270" s="79">
        <f t="shared" si="88"/>
        <v>4.5863694813544791E-2</v>
      </c>
      <c r="AO270" s="32">
        <f t="shared" si="89"/>
        <v>12</v>
      </c>
      <c r="AP270" s="33"/>
      <c r="AQ270" s="33"/>
      <c r="AR270" s="33"/>
      <c r="AS270" s="33"/>
      <c r="AT270" s="33"/>
      <c r="AU270" s="33"/>
      <c r="AV270" s="33"/>
      <c r="AW270" s="34"/>
      <c r="AX270" s="34"/>
      <c r="AY270" s="34"/>
      <c r="AZ270" s="34"/>
      <c r="BA270" s="34"/>
      <c r="BB270" s="34"/>
      <c r="BC270" s="34"/>
    </row>
    <row r="271" spans="1:55" x14ac:dyDescent="0.2">
      <c r="A271" s="25" t="s">
        <v>505</v>
      </c>
      <c r="B271" s="26" t="s">
        <v>43</v>
      </c>
      <c r="C271" s="27" t="s">
        <v>160</v>
      </c>
      <c r="D271" s="28" t="s">
        <v>506</v>
      </c>
      <c r="E271" s="28" t="str">
        <f>VLOOKUP(D271,Sheet2!A$1:B$353,2,FALSE)</f>
        <v>Major Urban</v>
      </c>
      <c r="F271" s="29">
        <v>78952</v>
      </c>
      <c r="G271" s="29">
        <v>17030</v>
      </c>
      <c r="H271" s="29">
        <v>16222</v>
      </c>
      <c r="I271" s="29">
        <v>8097</v>
      </c>
      <c r="J271" s="29">
        <v>2927</v>
      </c>
      <c r="K271" s="29">
        <v>1007</v>
      </c>
      <c r="L271" s="29">
        <v>597</v>
      </c>
      <c r="M271" s="29">
        <v>63</v>
      </c>
      <c r="N271" s="30">
        <v>124895</v>
      </c>
      <c r="O271" s="31">
        <v>375</v>
      </c>
      <c r="P271" s="66">
        <f t="shared" si="72"/>
        <v>4.7497213496808183E-3</v>
      </c>
      <c r="Q271" s="87">
        <f t="shared" si="73"/>
        <v>47</v>
      </c>
      <c r="R271" s="29">
        <v>100</v>
      </c>
      <c r="S271" s="66">
        <f t="shared" si="74"/>
        <v>5.8719906048150319E-3</v>
      </c>
      <c r="T271" s="87">
        <f t="shared" si="75"/>
        <v>42</v>
      </c>
      <c r="U271" s="29">
        <v>92</v>
      </c>
      <c r="V271" s="66">
        <f t="shared" si="76"/>
        <v>5.6713105658981631E-3</v>
      </c>
      <c r="W271" s="87">
        <f t="shared" si="77"/>
        <v>34</v>
      </c>
      <c r="X271" s="29">
        <v>51</v>
      </c>
      <c r="Y271" s="66">
        <f t="shared" si="78"/>
        <v>6.2986291218969986E-3</v>
      </c>
      <c r="Z271" s="87">
        <f t="shared" si="79"/>
        <v>31</v>
      </c>
      <c r="AA271" s="29">
        <v>19</v>
      </c>
      <c r="AB271" s="66">
        <f t="shared" si="80"/>
        <v>6.4912880081995214E-3</v>
      </c>
      <c r="AC271" s="87">
        <f t="shared" si="81"/>
        <v>27</v>
      </c>
      <c r="AD271" s="29">
        <v>8</v>
      </c>
      <c r="AE271" s="66">
        <f t="shared" si="82"/>
        <v>7.9443892750744784E-3</v>
      </c>
      <c r="AF271" s="87">
        <f t="shared" si="83"/>
        <v>25</v>
      </c>
      <c r="AG271" s="29">
        <v>3</v>
      </c>
      <c r="AH271" s="66">
        <f t="shared" si="84"/>
        <v>5.0251256281407036E-3</v>
      </c>
      <c r="AI271" s="87">
        <f t="shared" si="85"/>
        <v>42</v>
      </c>
      <c r="AJ271" s="29">
        <v>1</v>
      </c>
      <c r="AK271" s="66">
        <f t="shared" si="86"/>
        <v>1.5873015873015872E-2</v>
      </c>
      <c r="AL271" s="87">
        <f t="shared" si="87"/>
        <v>21</v>
      </c>
      <c r="AM271" s="30">
        <v>649</v>
      </c>
      <c r="AN271" s="79">
        <f t="shared" si="88"/>
        <v>5.1963649465551062E-3</v>
      </c>
      <c r="AO271" s="32">
        <f t="shared" si="89"/>
        <v>43</v>
      </c>
      <c r="AP271" s="33"/>
      <c r="AQ271" s="33"/>
      <c r="AR271" s="33"/>
      <c r="AS271" s="33"/>
      <c r="AT271" s="33"/>
      <c r="AU271" s="33"/>
      <c r="AV271" s="33"/>
      <c r="AW271" s="34"/>
      <c r="AX271" s="34"/>
      <c r="AY271" s="34"/>
      <c r="AZ271" s="34"/>
      <c r="BA271" s="34"/>
      <c r="BB271" s="34"/>
      <c r="BC271" s="34"/>
    </row>
    <row r="272" spans="1:55" x14ac:dyDescent="0.2">
      <c r="A272" s="25" t="s">
        <v>507</v>
      </c>
      <c r="B272" s="26" t="s">
        <v>18</v>
      </c>
      <c r="C272" s="27" t="s">
        <v>19</v>
      </c>
      <c r="D272" s="28" t="s">
        <v>508</v>
      </c>
      <c r="E272" s="28" t="str">
        <f>VLOOKUP(D272,Sheet2!A$1:B$353,2,FALSE)</f>
        <v>Other Urban</v>
      </c>
      <c r="F272" s="29">
        <v>557</v>
      </c>
      <c r="G272" s="29">
        <v>2012</v>
      </c>
      <c r="H272" s="29">
        <v>5658</v>
      </c>
      <c r="I272" s="29">
        <v>9399</v>
      </c>
      <c r="J272" s="29">
        <v>6591</v>
      </c>
      <c r="K272" s="29">
        <v>5630</v>
      </c>
      <c r="L272" s="29">
        <v>4838</v>
      </c>
      <c r="M272" s="29">
        <v>473</v>
      </c>
      <c r="N272" s="30">
        <v>35158</v>
      </c>
      <c r="O272" s="31">
        <v>17</v>
      </c>
      <c r="P272" s="66">
        <f t="shared" si="72"/>
        <v>3.052064631956912E-2</v>
      </c>
      <c r="Q272" s="87">
        <f t="shared" si="73"/>
        <v>4</v>
      </c>
      <c r="R272" s="29">
        <v>23</v>
      </c>
      <c r="S272" s="66">
        <f t="shared" si="74"/>
        <v>1.143141153081511E-2</v>
      </c>
      <c r="T272" s="87">
        <f t="shared" si="75"/>
        <v>12</v>
      </c>
      <c r="U272" s="29">
        <v>44</v>
      </c>
      <c r="V272" s="66">
        <f t="shared" si="76"/>
        <v>7.7765995051254861E-3</v>
      </c>
      <c r="W272" s="87">
        <f t="shared" si="77"/>
        <v>19</v>
      </c>
      <c r="X272" s="29">
        <v>43</v>
      </c>
      <c r="Y272" s="66">
        <f t="shared" si="78"/>
        <v>4.5749547824236623E-3</v>
      </c>
      <c r="Z272" s="87">
        <f t="shared" si="79"/>
        <v>30</v>
      </c>
      <c r="AA272" s="29">
        <v>31</v>
      </c>
      <c r="AB272" s="66">
        <f t="shared" si="80"/>
        <v>4.7033834016082538E-3</v>
      </c>
      <c r="AC272" s="87">
        <f t="shared" si="81"/>
        <v>26</v>
      </c>
      <c r="AD272" s="29">
        <v>27</v>
      </c>
      <c r="AE272" s="66">
        <f t="shared" si="82"/>
        <v>4.7957371225577266E-3</v>
      </c>
      <c r="AF272" s="87">
        <f t="shared" si="83"/>
        <v>30</v>
      </c>
      <c r="AG272" s="29">
        <v>26</v>
      </c>
      <c r="AH272" s="66">
        <f t="shared" si="84"/>
        <v>5.3741215378255479E-3</v>
      </c>
      <c r="AI272" s="87">
        <f t="shared" si="85"/>
        <v>34</v>
      </c>
      <c r="AJ272" s="29">
        <v>31</v>
      </c>
      <c r="AK272" s="66">
        <f t="shared" si="86"/>
        <v>6.5539112050739964E-2</v>
      </c>
      <c r="AL272" s="87">
        <f t="shared" si="87"/>
        <v>2</v>
      </c>
      <c r="AM272" s="30">
        <v>242</v>
      </c>
      <c r="AN272" s="79">
        <f t="shared" si="88"/>
        <v>6.8832129245122017E-3</v>
      </c>
      <c r="AO272" s="32">
        <f t="shared" si="89"/>
        <v>20</v>
      </c>
      <c r="AP272" s="33"/>
      <c r="AQ272" s="33"/>
      <c r="AR272" s="33"/>
      <c r="AS272" s="33"/>
      <c r="AT272" s="33"/>
      <c r="AU272" s="33"/>
      <c r="AV272" s="33"/>
      <c r="AW272" s="34"/>
      <c r="AX272" s="34"/>
      <c r="AY272" s="34"/>
      <c r="AZ272" s="34"/>
      <c r="BA272" s="34"/>
      <c r="BB272" s="34"/>
      <c r="BC272" s="34"/>
    </row>
    <row r="273" spans="1:55" x14ac:dyDescent="0.2">
      <c r="A273" s="25" t="s">
        <v>509</v>
      </c>
      <c r="B273" s="26" t="s">
        <v>38</v>
      </c>
      <c r="C273" s="27" t="s">
        <v>39</v>
      </c>
      <c r="D273" s="28" t="s">
        <v>510</v>
      </c>
      <c r="E273" s="28" t="str">
        <f>VLOOKUP(D273,Sheet2!A$1:B$353,2,FALSE)</f>
        <v>Major Urban</v>
      </c>
      <c r="F273" s="29">
        <v>793</v>
      </c>
      <c r="G273" s="29">
        <v>7039</v>
      </c>
      <c r="H273" s="29">
        <v>26240</v>
      </c>
      <c r="I273" s="29">
        <v>23565</v>
      </c>
      <c r="J273" s="29">
        <v>12104</v>
      </c>
      <c r="K273" s="29">
        <v>6761</v>
      </c>
      <c r="L273" s="29">
        <v>3653</v>
      </c>
      <c r="M273" s="29">
        <v>257</v>
      </c>
      <c r="N273" s="30">
        <v>80412</v>
      </c>
      <c r="O273" s="31">
        <v>0</v>
      </c>
      <c r="P273" s="66">
        <f t="shared" si="72"/>
        <v>0</v>
      </c>
      <c r="Q273" s="87">
        <f t="shared" si="73"/>
        <v>67</v>
      </c>
      <c r="R273" s="29">
        <v>14</v>
      </c>
      <c r="S273" s="66">
        <f t="shared" si="74"/>
        <v>1.9889188805228015E-3</v>
      </c>
      <c r="T273" s="87">
        <f t="shared" si="75"/>
        <v>61</v>
      </c>
      <c r="U273" s="29">
        <v>55</v>
      </c>
      <c r="V273" s="66">
        <f t="shared" si="76"/>
        <v>2.0960365853658538E-3</v>
      </c>
      <c r="W273" s="87">
        <f t="shared" si="77"/>
        <v>59</v>
      </c>
      <c r="X273" s="29">
        <v>21</v>
      </c>
      <c r="Y273" s="66">
        <f t="shared" si="78"/>
        <v>8.9115213239974534E-4</v>
      </c>
      <c r="Z273" s="87">
        <f t="shared" si="79"/>
        <v>65</v>
      </c>
      <c r="AA273" s="29">
        <v>16</v>
      </c>
      <c r="AB273" s="66">
        <f t="shared" si="80"/>
        <v>1.3218770654329147E-3</v>
      </c>
      <c r="AC273" s="87">
        <f t="shared" si="81"/>
        <v>63</v>
      </c>
      <c r="AD273" s="29">
        <v>8</v>
      </c>
      <c r="AE273" s="66">
        <f t="shared" si="82"/>
        <v>1.183256914657595E-3</v>
      </c>
      <c r="AF273" s="87">
        <f t="shared" si="83"/>
        <v>64</v>
      </c>
      <c r="AG273" s="29">
        <v>6</v>
      </c>
      <c r="AH273" s="66">
        <f t="shared" si="84"/>
        <v>1.6424856282507528E-3</v>
      </c>
      <c r="AI273" s="87">
        <f t="shared" si="85"/>
        <v>62</v>
      </c>
      <c r="AJ273" s="29">
        <v>1</v>
      </c>
      <c r="AK273" s="66">
        <f t="shared" si="86"/>
        <v>3.8910505836575876E-3</v>
      </c>
      <c r="AL273" s="87">
        <f t="shared" si="87"/>
        <v>50</v>
      </c>
      <c r="AM273" s="30">
        <v>121</v>
      </c>
      <c r="AN273" s="79">
        <f t="shared" si="88"/>
        <v>1.5047505347460578E-3</v>
      </c>
      <c r="AO273" s="32">
        <f t="shared" si="89"/>
        <v>63</v>
      </c>
      <c r="AP273" s="33"/>
      <c r="AQ273" s="33"/>
      <c r="AR273" s="33"/>
      <c r="AS273" s="33"/>
      <c r="AT273" s="33"/>
      <c r="AU273" s="33"/>
      <c r="AV273" s="33"/>
      <c r="AW273" s="34"/>
      <c r="AX273" s="34"/>
      <c r="AY273" s="34"/>
      <c r="AZ273" s="34"/>
      <c r="BA273" s="34"/>
      <c r="BB273" s="34"/>
      <c r="BC273" s="34"/>
    </row>
    <row r="274" spans="1:55" x14ac:dyDescent="0.2">
      <c r="A274" s="25" t="s">
        <v>511</v>
      </c>
      <c r="B274" s="26" t="s">
        <v>18</v>
      </c>
      <c r="C274" s="27" t="s">
        <v>19</v>
      </c>
      <c r="D274" s="28" t="s">
        <v>512</v>
      </c>
      <c r="E274" s="28" t="str">
        <f>VLOOKUP(D274,Sheet2!A$1:B$353,2,FALSE)</f>
        <v>Significant Rural</v>
      </c>
      <c r="F274" s="29">
        <v>9835</v>
      </c>
      <c r="G274" s="29">
        <v>15400</v>
      </c>
      <c r="H274" s="29">
        <v>16190</v>
      </c>
      <c r="I274" s="29">
        <v>10115</v>
      </c>
      <c r="J274" s="29">
        <v>5084</v>
      </c>
      <c r="K274" s="29">
        <v>2320</v>
      </c>
      <c r="L274" s="29">
        <v>1160</v>
      </c>
      <c r="M274" s="29">
        <v>113</v>
      </c>
      <c r="N274" s="30">
        <v>60217</v>
      </c>
      <c r="O274" s="31">
        <v>1004</v>
      </c>
      <c r="P274" s="66">
        <f t="shared" si="72"/>
        <v>0.10208439247585155</v>
      </c>
      <c r="Q274" s="87">
        <f t="shared" si="73"/>
        <v>2</v>
      </c>
      <c r="R274" s="29">
        <v>59</v>
      </c>
      <c r="S274" s="66">
        <f t="shared" si="74"/>
        <v>3.8311688311688311E-3</v>
      </c>
      <c r="T274" s="87">
        <f t="shared" si="75"/>
        <v>33</v>
      </c>
      <c r="U274" s="29">
        <v>48</v>
      </c>
      <c r="V274" s="66">
        <f t="shared" si="76"/>
        <v>2.964793082149475E-3</v>
      </c>
      <c r="W274" s="87">
        <f t="shared" si="77"/>
        <v>38</v>
      </c>
      <c r="X274" s="29">
        <v>39</v>
      </c>
      <c r="Y274" s="66">
        <f t="shared" si="78"/>
        <v>3.855659911023233E-3</v>
      </c>
      <c r="Z274" s="87">
        <f t="shared" si="79"/>
        <v>34</v>
      </c>
      <c r="AA274" s="29">
        <v>20</v>
      </c>
      <c r="AB274" s="66">
        <f t="shared" si="80"/>
        <v>3.9339103068450039E-3</v>
      </c>
      <c r="AC274" s="87">
        <f t="shared" si="81"/>
        <v>35</v>
      </c>
      <c r="AD274" s="29">
        <v>16</v>
      </c>
      <c r="AE274" s="66">
        <f t="shared" si="82"/>
        <v>6.8965517241379309E-3</v>
      </c>
      <c r="AF274" s="87">
        <f t="shared" si="83"/>
        <v>23</v>
      </c>
      <c r="AG274" s="29">
        <v>12</v>
      </c>
      <c r="AH274" s="66">
        <f t="shared" si="84"/>
        <v>1.0344827586206896E-2</v>
      </c>
      <c r="AI274" s="87">
        <f t="shared" si="85"/>
        <v>18</v>
      </c>
      <c r="AJ274" s="29">
        <v>2</v>
      </c>
      <c r="AK274" s="66">
        <f t="shared" si="86"/>
        <v>1.7699115044247787E-2</v>
      </c>
      <c r="AL274" s="87">
        <f t="shared" si="87"/>
        <v>23</v>
      </c>
      <c r="AM274" s="30">
        <v>1200</v>
      </c>
      <c r="AN274" s="79">
        <f t="shared" si="88"/>
        <v>1.9927927329491672E-2</v>
      </c>
      <c r="AO274" s="32">
        <f t="shared" si="89"/>
        <v>5</v>
      </c>
      <c r="AP274" s="33"/>
      <c r="AQ274" s="33"/>
      <c r="AR274" s="33"/>
      <c r="AS274" s="33"/>
      <c r="AT274" s="33"/>
      <c r="AU274" s="33"/>
      <c r="AV274" s="33"/>
      <c r="AW274" s="34"/>
      <c r="AX274" s="34"/>
      <c r="AY274" s="34"/>
      <c r="AZ274" s="34"/>
      <c r="BA274" s="34"/>
      <c r="BB274" s="34"/>
      <c r="BC274" s="34"/>
    </row>
    <row r="275" spans="1:55" x14ac:dyDescent="0.2">
      <c r="A275" s="25" t="s">
        <v>513</v>
      </c>
      <c r="B275" s="26" t="s">
        <v>54</v>
      </c>
      <c r="C275" s="27" t="s">
        <v>55</v>
      </c>
      <c r="D275" s="28" t="s">
        <v>684</v>
      </c>
      <c r="E275" s="28" t="str">
        <f>VLOOKUP(D275,Sheet2!A$1:B$353,2,FALSE)</f>
        <v>Other Urban</v>
      </c>
      <c r="F275" s="29">
        <v>14152</v>
      </c>
      <c r="G275" s="29">
        <v>26376</v>
      </c>
      <c r="H275" s="29">
        <v>23085</v>
      </c>
      <c r="I275" s="29">
        <v>15556</v>
      </c>
      <c r="J275" s="29">
        <v>7933</v>
      </c>
      <c r="K275" s="29">
        <v>2992</v>
      </c>
      <c r="L275" s="29">
        <v>1246</v>
      </c>
      <c r="M275" s="29">
        <v>59</v>
      </c>
      <c r="N275" s="30">
        <v>91399</v>
      </c>
      <c r="O275" s="31">
        <v>111</v>
      </c>
      <c r="P275" s="66">
        <f t="shared" si="72"/>
        <v>7.8434143583945726E-3</v>
      </c>
      <c r="Q275" s="87">
        <f t="shared" si="73"/>
        <v>23</v>
      </c>
      <c r="R275" s="29">
        <v>134</v>
      </c>
      <c r="S275" s="66">
        <f t="shared" si="74"/>
        <v>5.0803760994843801E-3</v>
      </c>
      <c r="T275" s="87">
        <f t="shared" si="75"/>
        <v>31</v>
      </c>
      <c r="U275" s="29">
        <v>105</v>
      </c>
      <c r="V275" s="66">
        <f t="shared" si="76"/>
        <v>4.5484080571799868E-3</v>
      </c>
      <c r="W275" s="87">
        <f t="shared" si="77"/>
        <v>31</v>
      </c>
      <c r="X275" s="29">
        <v>58</v>
      </c>
      <c r="Y275" s="66">
        <f t="shared" si="78"/>
        <v>3.7284649010028287E-3</v>
      </c>
      <c r="Z275" s="87">
        <f t="shared" si="79"/>
        <v>33</v>
      </c>
      <c r="AA275" s="29">
        <v>21</v>
      </c>
      <c r="AB275" s="66">
        <f t="shared" si="80"/>
        <v>2.6471700491617293E-3</v>
      </c>
      <c r="AC275" s="87">
        <f t="shared" si="81"/>
        <v>43</v>
      </c>
      <c r="AD275" s="29">
        <v>13</v>
      </c>
      <c r="AE275" s="66">
        <f t="shared" si="82"/>
        <v>4.3449197860962567E-3</v>
      </c>
      <c r="AF275" s="87">
        <f t="shared" si="83"/>
        <v>34</v>
      </c>
      <c r="AG275" s="29">
        <v>8</v>
      </c>
      <c r="AH275" s="66">
        <f t="shared" si="84"/>
        <v>6.420545746388443E-3</v>
      </c>
      <c r="AI275" s="87">
        <f t="shared" si="85"/>
        <v>29</v>
      </c>
      <c r="AJ275" s="29">
        <v>0</v>
      </c>
      <c r="AK275" s="66">
        <f t="shared" si="86"/>
        <v>0</v>
      </c>
      <c r="AL275" s="87">
        <f t="shared" si="87"/>
        <v>28</v>
      </c>
      <c r="AM275" s="30">
        <v>450</v>
      </c>
      <c r="AN275" s="79">
        <f t="shared" si="88"/>
        <v>4.9234674339981837E-3</v>
      </c>
      <c r="AO275" s="32">
        <f t="shared" si="89"/>
        <v>31</v>
      </c>
      <c r="AP275" s="33"/>
      <c r="AQ275" s="33"/>
      <c r="AR275" s="33"/>
      <c r="AS275" s="33"/>
      <c r="AT275" s="33"/>
      <c r="AU275" s="33"/>
      <c r="AV275" s="33"/>
      <c r="AW275" s="34"/>
      <c r="AX275" s="34"/>
      <c r="AY275" s="34"/>
      <c r="AZ275" s="34"/>
      <c r="BA275" s="34"/>
      <c r="BB275" s="34"/>
      <c r="BC275" s="34"/>
    </row>
    <row r="276" spans="1:55" x14ac:dyDescent="0.2">
      <c r="A276" s="25" t="s">
        <v>514</v>
      </c>
      <c r="B276" s="26" t="s">
        <v>43</v>
      </c>
      <c r="C276" s="27" t="s">
        <v>22</v>
      </c>
      <c r="D276" s="28" t="s">
        <v>515</v>
      </c>
      <c r="E276" s="28" t="str">
        <f>VLOOKUP(D276,Sheet2!A$1:B$353,2,FALSE)</f>
        <v>Major Urban</v>
      </c>
      <c r="F276" s="29">
        <v>52032</v>
      </c>
      <c r="G276" s="29">
        <v>18232</v>
      </c>
      <c r="H276" s="29">
        <v>18519</v>
      </c>
      <c r="I276" s="29">
        <v>6314</v>
      </c>
      <c r="J276" s="29">
        <v>3436</v>
      </c>
      <c r="K276" s="29">
        <v>882</v>
      </c>
      <c r="L276" s="29">
        <v>366</v>
      </c>
      <c r="M276" s="29">
        <v>40</v>
      </c>
      <c r="N276" s="30">
        <v>99821</v>
      </c>
      <c r="O276" s="31">
        <v>131</v>
      </c>
      <c r="P276" s="66">
        <f t="shared" si="72"/>
        <v>2.5176814268142683E-3</v>
      </c>
      <c r="Q276" s="87">
        <f t="shared" si="73"/>
        <v>57</v>
      </c>
      <c r="R276" s="29">
        <v>64</v>
      </c>
      <c r="S276" s="66">
        <f t="shared" si="74"/>
        <v>3.5103115401491883E-3</v>
      </c>
      <c r="T276" s="87">
        <f t="shared" si="75"/>
        <v>53</v>
      </c>
      <c r="U276" s="29">
        <v>30</v>
      </c>
      <c r="V276" s="66">
        <f t="shared" si="76"/>
        <v>1.6199578810950916E-3</v>
      </c>
      <c r="W276" s="87">
        <f t="shared" si="77"/>
        <v>63</v>
      </c>
      <c r="X276" s="29">
        <v>8</v>
      </c>
      <c r="Y276" s="66">
        <f t="shared" si="78"/>
        <v>1.2670256572695597E-3</v>
      </c>
      <c r="Z276" s="87">
        <f t="shared" si="79"/>
        <v>63</v>
      </c>
      <c r="AA276" s="29">
        <v>7</v>
      </c>
      <c r="AB276" s="66">
        <f t="shared" si="80"/>
        <v>2.0372526193247961E-3</v>
      </c>
      <c r="AC276" s="87">
        <f t="shared" si="81"/>
        <v>58</v>
      </c>
      <c r="AD276" s="29">
        <v>1</v>
      </c>
      <c r="AE276" s="66">
        <f t="shared" si="82"/>
        <v>1.1337868480725624E-3</v>
      </c>
      <c r="AF276" s="87">
        <f t="shared" si="83"/>
        <v>65</v>
      </c>
      <c r="AG276" s="29">
        <v>3</v>
      </c>
      <c r="AH276" s="66">
        <f t="shared" si="84"/>
        <v>8.1967213114754103E-3</v>
      </c>
      <c r="AI276" s="87">
        <f t="shared" si="85"/>
        <v>28</v>
      </c>
      <c r="AJ276" s="29">
        <v>0</v>
      </c>
      <c r="AK276" s="66">
        <f t="shared" si="86"/>
        <v>0</v>
      </c>
      <c r="AL276" s="87">
        <f t="shared" si="87"/>
        <v>53</v>
      </c>
      <c r="AM276" s="30">
        <v>244</v>
      </c>
      <c r="AN276" s="79">
        <f t="shared" si="88"/>
        <v>2.4443754320233216E-3</v>
      </c>
      <c r="AO276" s="32">
        <f t="shared" si="89"/>
        <v>57</v>
      </c>
      <c r="AP276" s="33"/>
      <c r="AQ276" s="33"/>
      <c r="AR276" s="33"/>
      <c r="AS276" s="33"/>
      <c r="AT276" s="33"/>
      <c r="AU276" s="33"/>
      <c r="AV276" s="33"/>
      <c r="AW276" s="34"/>
      <c r="AX276" s="34"/>
      <c r="AY276" s="34"/>
      <c r="AZ276" s="34"/>
      <c r="BA276" s="34"/>
      <c r="BB276" s="34"/>
      <c r="BC276" s="34"/>
    </row>
    <row r="277" spans="1:55" x14ac:dyDescent="0.2">
      <c r="A277" s="25" t="s">
        <v>516</v>
      </c>
      <c r="B277" s="26" t="s">
        <v>18</v>
      </c>
      <c r="C277" s="27" t="s">
        <v>60</v>
      </c>
      <c r="D277" s="28" t="s">
        <v>517</v>
      </c>
      <c r="E277" s="28" t="str">
        <f>VLOOKUP(D277,Sheet2!A$1:B$353,2,FALSE)</f>
        <v>Other Urban</v>
      </c>
      <c r="F277" s="29">
        <v>9333</v>
      </c>
      <c r="G277" s="29">
        <v>11665</v>
      </c>
      <c r="H277" s="29">
        <v>5314</v>
      </c>
      <c r="I277" s="29">
        <v>3470</v>
      </c>
      <c r="J277" s="29">
        <v>1673</v>
      </c>
      <c r="K277" s="29">
        <v>401</v>
      </c>
      <c r="L277" s="29">
        <v>63</v>
      </c>
      <c r="M277" s="29">
        <v>5</v>
      </c>
      <c r="N277" s="30">
        <v>31924</v>
      </c>
      <c r="O277" s="31">
        <v>2</v>
      </c>
      <c r="P277" s="66">
        <f t="shared" si="72"/>
        <v>2.1429336762027214E-4</v>
      </c>
      <c r="Q277" s="87">
        <f t="shared" si="73"/>
        <v>57</v>
      </c>
      <c r="R277" s="29">
        <v>7</v>
      </c>
      <c r="S277" s="66">
        <f t="shared" si="74"/>
        <v>6.0008572653236182E-4</v>
      </c>
      <c r="T277" s="87">
        <f t="shared" si="75"/>
        <v>55</v>
      </c>
      <c r="U277" s="29">
        <v>8</v>
      </c>
      <c r="V277" s="66">
        <f t="shared" si="76"/>
        <v>1.5054572826496049E-3</v>
      </c>
      <c r="W277" s="87">
        <f t="shared" si="77"/>
        <v>48</v>
      </c>
      <c r="X277" s="29">
        <v>3</v>
      </c>
      <c r="Y277" s="66">
        <f t="shared" si="78"/>
        <v>8.6455331412103745E-4</v>
      </c>
      <c r="Z277" s="87">
        <f t="shared" si="79"/>
        <v>56</v>
      </c>
      <c r="AA277" s="29">
        <v>3</v>
      </c>
      <c r="AB277" s="66">
        <f t="shared" si="80"/>
        <v>1.7931858936043037E-3</v>
      </c>
      <c r="AC277" s="87">
        <f t="shared" si="81"/>
        <v>48</v>
      </c>
      <c r="AD277" s="29">
        <v>0</v>
      </c>
      <c r="AE277" s="66">
        <f t="shared" si="82"/>
        <v>0</v>
      </c>
      <c r="AF277" s="87">
        <f t="shared" si="83"/>
        <v>54</v>
      </c>
      <c r="AG277" s="29">
        <v>0</v>
      </c>
      <c r="AH277" s="66">
        <f t="shared" si="84"/>
        <v>0</v>
      </c>
      <c r="AI277" s="87">
        <f t="shared" si="85"/>
        <v>52</v>
      </c>
      <c r="AJ277" s="29">
        <v>0</v>
      </c>
      <c r="AK277" s="66">
        <f t="shared" si="86"/>
        <v>0</v>
      </c>
      <c r="AL277" s="87">
        <f t="shared" si="87"/>
        <v>28</v>
      </c>
      <c r="AM277" s="30">
        <v>23</v>
      </c>
      <c r="AN277" s="79">
        <f t="shared" si="88"/>
        <v>7.2046109510086451E-4</v>
      </c>
      <c r="AO277" s="32">
        <f t="shared" si="89"/>
        <v>57</v>
      </c>
      <c r="AP277" s="33"/>
      <c r="AQ277" s="33"/>
      <c r="AR277" s="33"/>
      <c r="AS277" s="33"/>
      <c r="AT277" s="33"/>
      <c r="AU277" s="33"/>
      <c r="AV277" s="33"/>
      <c r="AW277" s="34"/>
      <c r="AX277" s="34"/>
      <c r="AY277" s="34"/>
      <c r="AZ277" s="34"/>
      <c r="BA277" s="34"/>
      <c r="BB277" s="34"/>
      <c r="BC277" s="34"/>
    </row>
    <row r="278" spans="1:55" x14ac:dyDescent="0.2">
      <c r="A278" s="25" t="s">
        <v>518</v>
      </c>
      <c r="B278" s="26" t="s">
        <v>18</v>
      </c>
      <c r="C278" s="27" t="s">
        <v>19</v>
      </c>
      <c r="D278" s="28" t="s">
        <v>519</v>
      </c>
      <c r="E278" s="28" t="str">
        <f>VLOOKUP(D278,Sheet2!A$1:B$353,2,FALSE)</f>
        <v>Rural 50</v>
      </c>
      <c r="F278" s="29">
        <v>891</v>
      </c>
      <c r="G278" s="29">
        <v>2077</v>
      </c>
      <c r="H278" s="29">
        <v>4910</v>
      </c>
      <c r="I278" s="29">
        <v>8432</v>
      </c>
      <c r="J278" s="29">
        <v>7182</v>
      </c>
      <c r="K278" s="29">
        <v>4688</v>
      </c>
      <c r="L278" s="29">
        <v>5969</v>
      </c>
      <c r="M278" s="29">
        <v>1131</v>
      </c>
      <c r="N278" s="30">
        <v>35280</v>
      </c>
      <c r="O278" s="31">
        <v>43</v>
      </c>
      <c r="P278" s="66">
        <f t="shared" si="72"/>
        <v>4.8260381593714929E-2</v>
      </c>
      <c r="Q278" s="87">
        <f t="shared" si="73"/>
        <v>4</v>
      </c>
      <c r="R278" s="29">
        <v>33</v>
      </c>
      <c r="S278" s="66">
        <f t="shared" si="74"/>
        <v>1.5888300433317286E-2</v>
      </c>
      <c r="T278" s="87">
        <f t="shared" si="75"/>
        <v>7</v>
      </c>
      <c r="U278" s="29">
        <v>32</v>
      </c>
      <c r="V278" s="66">
        <f t="shared" si="76"/>
        <v>6.5173116089613037E-3</v>
      </c>
      <c r="W278" s="87">
        <f t="shared" si="77"/>
        <v>23</v>
      </c>
      <c r="X278" s="29">
        <v>38</v>
      </c>
      <c r="Y278" s="66">
        <f t="shared" si="78"/>
        <v>4.5066413662239093E-3</v>
      </c>
      <c r="Z278" s="87">
        <f t="shared" si="79"/>
        <v>35</v>
      </c>
      <c r="AA278" s="29">
        <v>36</v>
      </c>
      <c r="AB278" s="66">
        <f t="shared" si="80"/>
        <v>5.0125313283208017E-3</v>
      </c>
      <c r="AC278" s="87">
        <f t="shared" si="81"/>
        <v>33</v>
      </c>
      <c r="AD278" s="29">
        <v>24</v>
      </c>
      <c r="AE278" s="66">
        <f t="shared" si="82"/>
        <v>5.1194539249146756E-3</v>
      </c>
      <c r="AF278" s="87">
        <f t="shared" si="83"/>
        <v>37</v>
      </c>
      <c r="AG278" s="29">
        <v>35</v>
      </c>
      <c r="AH278" s="66">
        <f t="shared" si="84"/>
        <v>5.8636287485340924E-3</v>
      </c>
      <c r="AI278" s="87">
        <f t="shared" si="85"/>
        <v>37</v>
      </c>
      <c r="AJ278" s="29">
        <v>21</v>
      </c>
      <c r="AK278" s="66">
        <f t="shared" si="86"/>
        <v>1.8567639257294429E-2</v>
      </c>
      <c r="AL278" s="87">
        <f t="shared" si="87"/>
        <v>30</v>
      </c>
      <c r="AM278" s="30">
        <v>262</v>
      </c>
      <c r="AN278" s="79">
        <f t="shared" si="88"/>
        <v>7.4263038548752838E-3</v>
      </c>
      <c r="AO278" s="32">
        <f t="shared" si="89"/>
        <v>23</v>
      </c>
      <c r="AP278" s="33"/>
      <c r="AQ278" s="33"/>
      <c r="AR278" s="33"/>
      <c r="AS278" s="33"/>
      <c r="AT278" s="33"/>
      <c r="AU278" s="33"/>
      <c r="AV278" s="33"/>
      <c r="AW278" s="34"/>
      <c r="AX278" s="34"/>
      <c r="AY278" s="34"/>
      <c r="AZ278" s="34"/>
      <c r="BA278" s="34"/>
      <c r="BB278" s="34"/>
      <c r="BC278" s="34"/>
    </row>
    <row r="279" spans="1:55" x14ac:dyDescent="0.2">
      <c r="A279" s="25" t="s">
        <v>520</v>
      </c>
      <c r="B279" s="26" t="s">
        <v>18</v>
      </c>
      <c r="C279" s="27" t="s">
        <v>55</v>
      </c>
      <c r="D279" s="28" t="s">
        <v>521</v>
      </c>
      <c r="E279" s="28" t="str">
        <f>VLOOKUP(D279,Sheet2!A$1:B$353,2,FALSE)</f>
        <v>Significant Rural</v>
      </c>
      <c r="F279" s="29">
        <v>7271</v>
      </c>
      <c r="G279" s="29">
        <v>15417</v>
      </c>
      <c r="H279" s="29">
        <v>9676</v>
      </c>
      <c r="I279" s="29">
        <v>7047</v>
      </c>
      <c r="J279" s="29">
        <v>5589</v>
      </c>
      <c r="K279" s="29">
        <v>3318</v>
      </c>
      <c r="L279" s="29">
        <v>1512</v>
      </c>
      <c r="M279" s="29">
        <v>100</v>
      </c>
      <c r="N279" s="30">
        <v>49930</v>
      </c>
      <c r="O279" s="31">
        <v>59</v>
      </c>
      <c r="P279" s="66">
        <f t="shared" si="72"/>
        <v>8.1144271764544071E-3</v>
      </c>
      <c r="Q279" s="87">
        <f t="shared" si="73"/>
        <v>29</v>
      </c>
      <c r="R279" s="29">
        <v>54</v>
      </c>
      <c r="S279" s="66">
        <f t="shared" si="74"/>
        <v>3.5026269702276708E-3</v>
      </c>
      <c r="T279" s="87">
        <f t="shared" si="75"/>
        <v>37</v>
      </c>
      <c r="U279" s="29">
        <v>62</v>
      </c>
      <c r="V279" s="66">
        <f t="shared" si="76"/>
        <v>6.4076064489458455E-3</v>
      </c>
      <c r="W279" s="87">
        <f t="shared" si="77"/>
        <v>23</v>
      </c>
      <c r="X279" s="29">
        <v>37</v>
      </c>
      <c r="Y279" s="66">
        <f t="shared" si="78"/>
        <v>5.2504611891585071E-3</v>
      </c>
      <c r="Z279" s="87">
        <f t="shared" si="79"/>
        <v>24</v>
      </c>
      <c r="AA279" s="29">
        <v>46</v>
      </c>
      <c r="AB279" s="66">
        <f t="shared" si="80"/>
        <v>8.23045267489712E-3</v>
      </c>
      <c r="AC279" s="87">
        <f t="shared" si="81"/>
        <v>12</v>
      </c>
      <c r="AD279" s="29">
        <v>34</v>
      </c>
      <c r="AE279" s="66">
        <f t="shared" si="82"/>
        <v>1.0247136829415311E-2</v>
      </c>
      <c r="AF279" s="87">
        <f t="shared" si="83"/>
        <v>12</v>
      </c>
      <c r="AG279" s="29">
        <v>22</v>
      </c>
      <c r="AH279" s="66">
        <f t="shared" si="84"/>
        <v>1.4550264550264549E-2</v>
      </c>
      <c r="AI279" s="87">
        <f t="shared" si="85"/>
        <v>11</v>
      </c>
      <c r="AJ279" s="29">
        <v>6</v>
      </c>
      <c r="AK279" s="66">
        <f t="shared" si="86"/>
        <v>0.06</v>
      </c>
      <c r="AL279" s="87">
        <f t="shared" si="87"/>
        <v>5</v>
      </c>
      <c r="AM279" s="30">
        <v>320</v>
      </c>
      <c r="AN279" s="79">
        <f t="shared" si="88"/>
        <v>6.4089725615862209E-3</v>
      </c>
      <c r="AO279" s="32">
        <f t="shared" si="89"/>
        <v>22</v>
      </c>
      <c r="AP279" s="33"/>
      <c r="AQ279" s="33"/>
      <c r="AR279" s="33"/>
      <c r="AS279" s="33"/>
      <c r="AT279" s="33"/>
      <c r="AU279" s="33"/>
      <c r="AV279" s="33"/>
      <c r="AW279" s="34"/>
      <c r="AX279" s="34"/>
      <c r="AY279" s="34"/>
      <c r="AZ279" s="34"/>
      <c r="BA279" s="34"/>
      <c r="BB279" s="34"/>
      <c r="BC279" s="34"/>
    </row>
    <row r="280" spans="1:55" x14ac:dyDescent="0.2">
      <c r="A280" s="25" t="s">
        <v>522</v>
      </c>
      <c r="B280" s="26" t="s">
        <v>18</v>
      </c>
      <c r="C280" s="27" t="s">
        <v>55</v>
      </c>
      <c r="D280" s="28" t="s">
        <v>523</v>
      </c>
      <c r="E280" s="28" t="str">
        <f>VLOOKUP(D280,Sheet2!A$1:B$353,2,FALSE)</f>
        <v>Rural 80</v>
      </c>
      <c r="F280" s="29">
        <v>8189</v>
      </c>
      <c r="G280" s="29">
        <v>13328</v>
      </c>
      <c r="H280" s="29">
        <v>12746</v>
      </c>
      <c r="I280" s="29">
        <v>10891</v>
      </c>
      <c r="J280" s="29">
        <v>7320</v>
      </c>
      <c r="K280" s="29">
        <v>3646</v>
      </c>
      <c r="L280" s="29">
        <v>1966</v>
      </c>
      <c r="M280" s="29">
        <v>114</v>
      </c>
      <c r="N280" s="30">
        <v>58200</v>
      </c>
      <c r="O280" s="31">
        <v>240</v>
      </c>
      <c r="P280" s="66">
        <f t="shared" si="72"/>
        <v>2.9307607766516058E-2</v>
      </c>
      <c r="Q280" s="87">
        <f t="shared" si="73"/>
        <v>18</v>
      </c>
      <c r="R280" s="29">
        <v>195</v>
      </c>
      <c r="S280" s="66">
        <f t="shared" si="74"/>
        <v>1.4630852340936374E-2</v>
      </c>
      <c r="T280" s="87">
        <f t="shared" si="75"/>
        <v>23</v>
      </c>
      <c r="U280" s="29">
        <v>251</v>
      </c>
      <c r="V280" s="66">
        <f t="shared" si="76"/>
        <v>1.9692452534128355E-2</v>
      </c>
      <c r="W280" s="87">
        <f t="shared" si="77"/>
        <v>22</v>
      </c>
      <c r="X280" s="29">
        <v>224</v>
      </c>
      <c r="Y280" s="66">
        <f t="shared" si="78"/>
        <v>2.0567441006335507E-2</v>
      </c>
      <c r="Z280" s="87">
        <f t="shared" si="79"/>
        <v>21</v>
      </c>
      <c r="AA280" s="29">
        <v>140</v>
      </c>
      <c r="AB280" s="66">
        <f t="shared" si="80"/>
        <v>1.912568306010929E-2</v>
      </c>
      <c r="AC280" s="87">
        <f t="shared" si="81"/>
        <v>22</v>
      </c>
      <c r="AD280" s="29">
        <v>82</v>
      </c>
      <c r="AE280" s="66">
        <f t="shared" si="82"/>
        <v>2.2490400438837082E-2</v>
      </c>
      <c r="AF280" s="87">
        <f t="shared" si="83"/>
        <v>22</v>
      </c>
      <c r="AG280" s="29">
        <v>53</v>
      </c>
      <c r="AH280" s="66">
        <f t="shared" si="84"/>
        <v>2.6958290946083419E-2</v>
      </c>
      <c r="AI280" s="87">
        <f t="shared" si="85"/>
        <v>24</v>
      </c>
      <c r="AJ280" s="29">
        <v>15</v>
      </c>
      <c r="AK280" s="66">
        <f t="shared" si="86"/>
        <v>0.13157894736842105</v>
      </c>
      <c r="AL280" s="87">
        <f t="shared" si="87"/>
        <v>7</v>
      </c>
      <c r="AM280" s="30">
        <v>1200</v>
      </c>
      <c r="AN280" s="79">
        <f t="shared" si="88"/>
        <v>2.0618556701030927E-2</v>
      </c>
      <c r="AO280" s="32">
        <f t="shared" si="89"/>
        <v>23</v>
      </c>
      <c r="AP280" s="33"/>
      <c r="AQ280" s="33"/>
      <c r="AR280" s="33"/>
      <c r="AS280" s="33"/>
      <c r="AT280" s="33"/>
      <c r="AU280" s="33"/>
      <c r="AV280" s="33"/>
      <c r="AW280" s="34"/>
      <c r="AX280" s="34"/>
      <c r="AY280" s="34"/>
      <c r="AZ280" s="34"/>
      <c r="BA280" s="34"/>
      <c r="BB280" s="34"/>
      <c r="BC280" s="34"/>
    </row>
    <row r="281" spans="1:55" x14ac:dyDescent="0.2">
      <c r="A281" s="25" t="s">
        <v>524</v>
      </c>
      <c r="B281" s="26" t="s">
        <v>54</v>
      </c>
      <c r="C281" s="27" t="s">
        <v>60</v>
      </c>
      <c r="D281" s="28" t="s">
        <v>685</v>
      </c>
      <c r="E281" s="28" t="str">
        <f>VLOOKUP(D281,Sheet2!A$1:B$353,2,FALSE)</f>
        <v>Other Urban</v>
      </c>
      <c r="F281" s="29">
        <v>25991</v>
      </c>
      <c r="G281" s="29">
        <v>18449</v>
      </c>
      <c r="H281" s="29">
        <v>10355</v>
      </c>
      <c r="I281" s="29">
        <v>7652</v>
      </c>
      <c r="J281" s="29">
        <v>4416</v>
      </c>
      <c r="K281" s="29">
        <v>2013</v>
      </c>
      <c r="L281" s="29">
        <v>991</v>
      </c>
      <c r="M281" s="29">
        <v>49</v>
      </c>
      <c r="N281" s="30">
        <v>69916</v>
      </c>
      <c r="O281" s="31">
        <v>67</v>
      </c>
      <c r="P281" s="66">
        <f t="shared" si="72"/>
        <v>2.577815397637644E-3</v>
      </c>
      <c r="Q281" s="87">
        <f t="shared" si="73"/>
        <v>43</v>
      </c>
      <c r="R281" s="29">
        <v>50</v>
      </c>
      <c r="S281" s="66">
        <f t="shared" si="74"/>
        <v>2.7101739931703617E-3</v>
      </c>
      <c r="T281" s="87">
        <f t="shared" si="75"/>
        <v>43</v>
      </c>
      <c r="U281" s="29">
        <v>33</v>
      </c>
      <c r="V281" s="66">
        <f t="shared" si="76"/>
        <v>3.1868662481892803E-3</v>
      </c>
      <c r="W281" s="87">
        <f t="shared" si="77"/>
        <v>35</v>
      </c>
      <c r="X281" s="29">
        <v>17</v>
      </c>
      <c r="Y281" s="66">
        <f t="shared" si="78"/>
        <v>2.2216414009409305E-3</v>
      </c>
      <c r="Z281" s="87">
        <f t="shared" si="79"/>
        <v>45</v>
      </c>
      <c r="AA281" s="29">
        <v>18</v>
      </c>
      <c r="AB281" s="66">
        <f t="shared" si="80"/>
        <v>4.076086956521739E-3</v>
      </c>
      <c r="AC281" s="87">
        <f t="shared" si="81"/>
        <v>31</v>
      </c>
      <c r="AD281" s="29">
        <v>5</v>
      </c>
      <c r="AE281" s="66">
        <f t="shared" si="82"/>
        <v>2.4838549428713363E-3</v>
      </c>
      <c r="AF281" s="87">
        <f t="shared" si="83"/>
        <v>45</v>
      </c>
      <c r="AG281" s="29">
        <v>3</v>
      </c>
      <c r="AH281" s="66">
        <f t="shared" si="84"/>
        <v>3.0272452068617556E-3</v>
      </c>
      <c r="AI281" s="87">
        <f t="shared" si="85"/>
        <v>48</v>
      </c>
      <c r="AJ281" s="29">
        <v>1</v>
      </c>
      <c r="AK281" s="66">
        <f t="shared" si="86"/>
        <v>2.0408163265306121E-2</v>
      </c>
      <c r="AL281" s="87">
        <f t="shared" si="87"/>
        <v>16</v>
      </c>
      <c r="AM281" s="30">
        <v>194</v>
      </c>
      <c r="AN281" s="79">
        <f t="shared" si="88"/>
        <v>2.7747582813662107E-3</v>
      </c>
      <c r="AO281" s="32">
        <f t="shared" si="89"/>
        <v>42</v>
      </c>
      <c r="AP281" s="33"/>
      <c r="AQ281" s="33"/>
      <c r="AR281" s="33"/>
      <c r="AS281" s="33"/>
      <c r="AT281" s="33"/>
      <c r="AU281" s="33"/>
      <c r="AV281" s="33"/>
      <c r="AW281" s="34"/>
      <c r="AX281" s="34"/>
      <c r="AY281" s="34"/>
      <c r="AZ281" s="34"/>
      <c r="BA281" s="34"/>
      <c r="BB281" s="34"/>
      <c r="BC281" s="34"/>
    </row>
    <row r="282" spans="1:55" x14ac:dyDescent="0.2">
      <c r="A282" s="25" t="s">
        <v>525</v>
      </c>
      <c r="B282" s="26" t="s">
        <v>18</v>
      </c>
      <c r="C282" s="27" t="s">
        <v>10</v>
      </c>
      <c r="D282" s="28" t="s">
        <v>526</v>
      </c>
      <c r="E282" s="28" t="str">
        <f>VLOOKUP(D282,Sheet2!A$1:B$353,2,FALSE)</f>
        <v>Rural 50</v>
      </c>
      <c r="F282" s="29">
        <v>12704</v>
      </c>
      <c r="G282" s="29">
        <v>17313</v>
      </c>
      <c r="H282" s="29">
        <v>20571</v>
      </c>
      <c r="I282" s="29">
        <v>10295</v>
      </c>
      <c r="J282" s="29">
        <v>4698</v>
      </c>
      <c r="K282" s="29">
        <v>1637</v>
      </c>
      <c r="L282" s="29">
        <v>787</v>
      </c>
      <c r="M282" s="29">
        <v>82</v>
      </c>
      <c r="N282" s="30">
        <v>68087</v>
      </c>
      <c r="O282" s="31">
        <v>665</v>
      </c>
      <c r="P282" s="66">
        <f t="shared" si="72"/>
        <v>5.2345717884130984E-2</v>
      </c>
      <c r="Q282" s="87">
        <f t="shared" si="73"/>
        <v>3</v>
      </c>
      <c r="R282" s="29">
        <v>387</v>
      </c>
      <c r="S282" s="66">
        <f t="shared" si="74"/>
        <v>2.2353145035522441E-2</v>
      </c>
      <c r="T282" s="87">
        <f t="shared" si="75"/>
        <v>6</v>
      </c>
      <c r="U282" s="29">
        <v>495</v>
      </c>
      <c r="V282" s="66">
        <f t="shared" si="76"/>
        <v>2.4063001312527345E-2</v>
      </c>
      <c r="W282" s="87">
        <f t="shared" si="77"/>
        <v>6</v>
      </c>
      <c r="X282" s="29">
        <v>241</v>
      </c>
      <c r="Y282" s="66">
        <f t="shared" si="78"/>
        <v>2.3409422049538612E-2</v>
      </c>
      <c r="Z282" s="87">
        <f t="shared" si="79"/>
        <v>7</v>
      </c>
      <c r="AA282" s="29">
        <v>112</v>
      </c>
      <c r="AB282" s="66">
        <f t="shared" si="80"/>
        <v>2.3839931885908897E-2</v>
      </c>
      <c r="AC282" s="87">
        <f t="shared" si="81"/>
        <v>7</v>
      </c>
      <c r="AD282" s="29">
        <v>47</v>
      </c>
      <c r="AE282" s="66">
        <f t="shared" si="82"/>
        <v>2.8711056811240074E-2</v>
      </c>
      <c r="AF282" s="87">
        <f t="shared" si="83"/>
        <v>6</v>
      </c>
      <c r="AG282" s="29">
        <v>32</v>
      </c>
      <c r="AH282" s="66">
        <f t="shared" si="84"/>
        <v>4.0660736975857689E-2</v>
      </c>
      <c r="AI282" s="87">
        <f t="shared" si="85"/>
        <v>4</v>
      </c>
      <c r="AJ282" s="29">
        <v>4</v>
      </c>
      <c r="AK282" s="66">
        <f t="shared" si="86"/>
        <v>4.878048780487805E-2</v>
      </c>
      <c r="AL282" s="87">
        <f t="shared" si="87"/>
        <v>12</v>
      </c>
      <c r="AM282" s="30">
        <v>1983</v>
      </c>
      <c r="AN282" s="79">
        <f t="shared" si="88"/>
        <v>2.9124502474774921E-2</v>
      </c>
      <c r="AO282" s="32">
        <f t="shared" si="89"/>
        <v>5</v>
      </c>
      <c r="AP282" s="33"/>
      <c r="AQ282" s="33"/>
      <c r="AR282" s="33"/>
      <c r="AS282" s="33"/>
      <c r="AT282" s="33"/>
      <c r="AU282" s="33"/>
      <c r="AV282" s="33"/>
      <c r="AW282" s="34"/>
      <c r="AX282" s="34"/>
      <c r="AY282" s="34"/>
      <c r="AZ282" s="34"/>
      <c r="BA282" s="34"/>
      <c r="BB282" s="34"/>
      <c r="BC282" s="34"/>
    </row>
    <row r="283" spans="1:55" x14ac:dyDescent="0.2">
      <c r="A283" s="25" t="s">
        <v>527</v>
      </c>
      <c r="B283" s="26" t="s">
        <v>18</v>
      </c>
      <c r="C283" s="27" t="s">
        <v>19</v>
      </c>
      <c r="D283" s="28" t="s">
        <v>528</v>
      </c>
      <c r="E283" s="28" t="str">
        <f>VLOOKUP(D283,Sheet2!A$1:B$353,2,FALSE)</f>
        <v>Rural 50</v>
      </c>
      <c r="F283" s="29">
        <v>2635</v>
      </c>
      <c r="G283" s="29">
        <v>8309</v>
      </c>
      <c r="H283" s="29">
        <v>13201</v>
      </c>
      <c r="I283" s="29">
        <v>9228</v>
      </c>
      <c r="J283" s="29">
        <v>7811</v>
      </c>
      <c r="K283" s="29">
        <v>4510</v>
      </c>
      <c r="L283" s="29">
        <v>3445</v>
      </c>
      <c r="M283" s="29">
        <v>458</v>
      </c>
      <c r="N283" s="30">
        <v>49597</v>
      </c>
      <c r="O283" s="31">
        <v>29</v>
      </c>
      <c r="P283" s="66">
        <f t="shared" si="72"/>
        <v>1.1005692599620493E-2</v>
      </c>
      <c r="Q283" s="87">
        <f t="shared" si="73"/>
        <v>26</v>
      </c>
      <c r="R283" s="29">
        <v>29</v>
      </c>
      <c r="S283" s="66">
        <f t="shared" si="74"/>
        <v>3.4901913587676013E-3</v>
      </c>
      <c r="T283" s="87">
        <f t="shared" si="75"/>
        <v>40</v>
      </c>
      <c r="U283" s="29">
        <v>51</v>
      </c>
      <c r="V283" s="66">
        <f t="shared" si="76"/>
        <v>3.8633436860843876E-3</v>
      </c>
      <c r="W283" s="87">
        <f t="shared" si="77"/>
        <v>38</v>
      </c>
      <c r="X283" s="29">
        <v>33</v>
      </c>
      <c r="Y283" s="66">
        <f t="shared" si="78"/>
        <v>3.5760728218465539E-3</v>
      </c>
      <c r="Z283" s="87">
        <f t="shared" si="79"/>
        <v>40</v>
      </c>
      <c r="AA283" s="29">
        <v>45</v>
      </c>
      <c r="AB283" s="66">
        <f t="shared" si="80"/>
        <v>5.7611061323774165E-3</v>
      </c>
      <c r="AC283" s="87">
        <f t="shared" si="81"/>
        <v>26</v>
      </c>
      <c r="AD283" s="29">
        <v>22</v>
      </c>
      <c r="AE283" s="66">
        <f t="shared" si="82"/>
        <v>4.8780487804878049E-3</v>
      </c>
      <c r="AF283" s="87">
        <f t="shared" si="83"/>
        <v>39</v>
      </c>
      <c r="AG283" s="29">
        <v>52</v>
      </c>
      <c r="AH283" s="66">
        <f t="shared" si="84"/>
        <v>1.509433962264151E-2</v>
      </c>
      <c r="AI283" s="87">
        <f t="shared" si="85"/>
        <v>15</v>
      </c>
      <c r="AJ283" s="29">
        <v>24</v>
      </c>
      <c r="AK283" s="66">
        <f t="shared" si="86"/>
        <v>5.2401746724890827E-2</v>
      </c>
      <c r="AL283" s="87">
        <f t="shared" si="87"/>
        <v>10</v>
      </c>
      <c r="AM283" s="30">
        <v>285</v>
      </c>
      <c r="AN283" s="79">
        <f t="shared" si="88"/>
        <v>5.7463153013287095E-3</v>
      </c>
      <c r="AO283" s="32">
        <f t="shared" si="89"/>
        <v>31</v>
      </c>
      <c r="AP283" s="33"/>
      <c r="AQ283" s="33"/>
      <c r="AR283" s="33"/>
      <c r="AS283" s="33"/>
      <c r="AT283" s="33"/>
      <c r="AU283" s="33"/>
      <c r="AV283" s="33"/>
      <c r="AW283" s="34"/>
      <c r="AX283" s="34"/>
      <c r="AY283" s="34"/>
      <c r="AZ283" s="34"/>
      <c r="BA283" s="34"/>
      <c r="BB283" s="34"/>
      <c r="BC283" s="34"/>
    </row>
    <row r="284" spans="1:55" x14ac:dyDescent="0.2">
      <c r="A284" s="25" t="s">
        <v>529</v>
      </c>
      <c r="B284" s="26" t="s">
        <v>18</v>
      </c>
      <c r="C284" s="27" t="s">
        <v>55</v>
      </c>
      <c r="D284" s="28" t="s">
        <v>530</v>
      </c>
      <c r="E284" s="28" t="str">
        <f>VLOOKUP(D284,Sheet2!A$1:B$353,2,FALSE)</f>
        <v>Rural 50</v>
      </c>
      <c r="F284" s="29">
        <v>5994</v>
      </c>
      <c r="G284" s="29">
        <v>6071</v>
      </c>
      <c r="H284" s="29">
        <v>10061</v>
      </c>
      <c r="I284" s="29">
        <v>5416</v>
      </c>
      <c r="J284" s="29">
        <v>4612</v>
      </c>
      <c r="K284" s="29">
        <v>2872</v>
      </c>
      <c r="L284" s="29">
        <v>1792</v>
      </c>
      <c r="M284" s="29">
        <v>186</v>
      </c>
      <c r="N284" s="30">
        <v>37004</v>
      </c>
      <c r="O284" s="31">
        <v>20</v>
      </c>
      <c r="P284" s="66">
        <f t="shared" si="72"/>
        <v>3.3366700033366698E-3</v>
      </c>
      <c r="Q284" s="87">
        <f t="shared" si="73"/>
        <v>42</v>
      </c>
      <c r="R284" s="29">
        <v>22</v>
      </c>
      <c r="S284" s="66">
        <f t="shared" si="74"/>
        <v>3.6237852083676496E-3</v>
      </c>
      <c r="T284" s="87">
        <f t="shared" si="75"/>
        <v>38</v>
      </c>
      <c r="U284" s="29">
        <v>43</v>
      </c>
      <c r="V284" s="66">
        <f t="shared" si="76"/>
        <v>4.2739290328993144E-3</v>
      </c>
      <c r="W284" s="87">
        <f t="shared" si="77"/>
        <v>34</v>
      </c>
      <c r="X284" s="29">
        <v>46</v>
      </c>
      <c r="Y284" s="66">
        <f t="shared" si="78"/>
        <v>8.4933530280649934E-3</v>
      </c>
      <c r="Z284" s="87">
        <f t="shared" si="79"/>
        <v>16</v>
      </c>
      <c r="AA284" s="29">
        <v>33</v>
      </c>
      <c r="AB284" s="66">
        <f t="shared" si="80"/>
        <v>7.1552471812662615E-3</v>
      </c>
      <c r="AC284" s="87">
        <f t="shared" si="81"/>
        <v>20</v>
      </c>
      <c r="AD284" s="29">
        <v>26</v>
      </c>
      <c r="AE284" s="66">
        <f t="shared" si="82"/>
        <v>9.0529247910863513E-3</v>
      </c>
      <c r="AF284" s="87">
        <f t="shared" si="83"/>
        <v>19</v>
      </c>
      <c r="AG284" s="29">
        <v>34</v>
      </c>
      <c r="AH284" s="66">
        <f t="shared" si="84"/>
        <v>1.8973214285714284E-2</v>
      </c>
      <c r="AI284" s="87">
        <f t="shared" si="85"/>
        <v>11</v>
      </c>
      <c r="AJ284" s="29">
        <v>9</v>
      </c>
      <c r="AK284" s="66">
        <f t="shared" si="86"/>
        <v>4.8387096774193547E-2</v>
      </c>
      <c r="AL284" s="87">
        <f t="shared" si="87"/>
        <v>13</v>
      </c>
      <c r="AM284" s="30">
        <v>233</v>
      </c>
      <c r="AN284" s="79">
        <f t="shared" si="88"/>
        <v>6.2966165819911364E-3</v>
      </c>
      <c r="AO284" s="32">
        <f t="shared" si="89"/>
        <v>27</v>
      </c>
      <c r="AP284" s="33"/>
      <c r="AQ284" s="33"/>
      <c r="AR284" s="33"/>
      <c r="AS284" s="33"/>
      <c r="AT284" s="33"/>
      <c r="AU284" s="33"/>
      <c r="AV284" s="33"/>
      <c r="AW284" s="34"/>
      <c r="AX284" s="34"/>
      <c r="AY284" s="34"/>
      <c r="AZ284" s="34"/>
      <c r="BA284" s="34"/>
      <c r="BB284" s="34"/>
      <c r="BC284" s="34"/>
    </row>
    <row r="285" spans="1:55" x14ac:dyDescent="0.2">
      <c r="A285" s="25" t="s">
        <v>531</v>
      </c>
      <c r="B285" s="26" t="s">
        <v>18</v>
      </c>
      <c r="C285" s="27" t="s">
        <v>19</v>
      </c>
      <c r="D285" s="28" t="s">
        <v>532</v>
      </c>
      <c r="E285" s="28" t="str">
        <f>VLOOKUP(D285,Sheet2!A$1:B$353,2,FALSE)</f>
        <v>Other Urban</v>
      </c>
      <c r="F285" s="29">
        <v>15950</v>
      </c>
      <c r="G285" s="29">
        <v>19048</v>
      </c>
      <c r="H285" s="29">
        <v>16996</v>
      </c>
      <c r="I285" s="29">
        <v>7525</v>
      </c>
      <c r="J285" s="29">
        <v>3837</v>
      </c>
      <c r="K285" s="29">
        <v>1455</v>
      </c>
      <c r="L285" s="29">
        <v>704</v>
      </c>
      <c r="M285" s="29">
        <v>34</v>
      </c>
      <c r="N285" s="30">
        <v>65549</v>
      </c>
      <c r="O285" s="31">
        <v>344</v>
      </c>
      <c r="P285" s="66">
        <f t="shared" si="72"/>
        <v>2.1567398119122259E-2</v>
      </c>
      <c r="Q285" s="87">
        <f t="shared" si="73"/>
        <v>8</v>
      </c>
      <c r="R285" s="29">
        <v>355</v>
      </c>
      <c r="S285" s="66">
        <f t="shared" si="74"/>
        <v>1.8637127257454852E-2</v>
      </c>
      <c r="T285" s="87">
        <f t="shared" si="75"/>
        <v>5</v>
      </c>
      <c r="U285" s="29">
        <v>356</v>
      </c>
      <c r="V285" s="66">
        <f t="shared" si="76"/>
        <v>2.0946104965874325E-2</v>
      </c>
      <c r="W285" s="87">
        <f t="shared" si="77"/>
        <v>4</v>
      </c>
      <c r="X285" s="29">
        <v>158</v>
      </c>
      <c r="Y285" s="66">
        <f t="shared" si="78"/>
        <v>2.0996677740863789E-2</v>
      </c>
      <c r="Z285" s="87">
        <f t="shared" si="79"/>
        <v>6</v>
      </c>
      <c r="AA285" s="29">
        <v>113</v>
      </c>
      <c r="AB285" s="66">
        <f t="shared" si="80"/>
        <v>2.9450091217096689E-2</v>
      </c>
      <c r="AC285" s="87">
        <f t="shared" si="81"/>
        <v>6</v>
      </c>
      <c r="AD285" s="29">
        <v>65</v>
      </c>
      <c r="AE285" s="66">
        <f t="shared" si="82"/>
        <v>4.4673539518900345E-2</v>
      </c>
      <c r="AF285" s="87">
        <f t="shared" si="83"/>
        <v>3</v>
      </c>
      <c r="AG285" s="29">
        <v>23</v>
      </c>
      <c r="AH285" s="66">
        <f t="shared" si="84"/>
        <v>3.2670454545454544E-2</v>
      </c>
      <c r="AI285" s="87">
        <f t="shared" si="85"/>
        <v>3</v>
      </c>
      <c r="AJ285" s="29">
        <v>1</v>
      </c>
      <c r="AK285" s="66">
        <f t="shared" si="86"/>
        <v>2.9411764705882353E-2</v>
      </c>
      <c r="AL285" s="87">
        <f t="shared" si="87"/>
        <v>11</v>
      </c>
      <c r="AM285" s="30">
        <v>1415</v>
      </c>
      <c r="AN285" s="79">
        <f t="shared" si="88"/>
        <v>2.1586904453157179E-2</v>
      </c>
      <c r="AO285" s="32">
        <f t="shared" si="89"/>
        <v>5</v>
      </c>
      <c r="AP285" s="33"/>
      <c r="AQ285" s="33"/>
      <c r="AR285" s="33"/>
      <c r="AS285" s="33"/>
      <c r="AT285" s="33"/>
      <c r="AU285" s="33"/>
      <c r="AV285" s="33"/>
      <c r="AW285" s="34"/>
      <c r="AX285" s="34"/>
      <c r="AY285" s="34"/>
      <c r="AZ285" s="34"/>
      <c r="BA285" s="34"/>
      <c r="BB285" s="34"/>
      <c r="BC285" s="34"/>
    </row>
    <row r="286" spans="1:55" x14ac:dyDescent="0.2">
      <c r="A286" s="25" t="s">
        <v>533</v>
      </c>
      <c r="B286" s="26" t="s">
        <v>18</v>
      </c>
      <c r="C286" s="27" t="s">
        <v>10</v>
      </c>
      <c r="D286" s="28" t="s">
        <v>534</v>
      </c>
      <c r="E286" s="28" t="str">
        <f>VLOOKUP(D286,Sheet2!A$1:B$353,2,FALSE)</f>
        <v>Major Urban</v>
      </c>
      <c r="F286" s="29">
        <v>826</v>
      </c>
      <c r="G286" s="29">
        <v>2001</v>
      </c>
      <c r="H286" s="29">
        <v>6294</v>
      </c>
      <c r="I286" s="29">
        <v>9641</v>
      </c>
      <c r="J286" s="29">
        <v>7289</v>
      </c>
      <c r="K286" s="29">
        <v>3983</v>
      </c>
      <c r="L286" s="29">
        <v>4965</v>
      </c>
      <c r="M286" s="29">
        <v>1406</v>
      </c>
      <c r="N286" s="30">
        <v>36405</v>
      </c>
      <c r="O286" s="31">
        <v>5</v>
      </c>
      <c r="P286" s="66">
        <f t="shared" si="72"/>
        <v>6.0532687651331718E-3</v>
      </c>
      <c r="Q286" s="87">
        <f t="shared" si="73"/>
        <v>43</v>
      </c>
      <c r="R286" s="29">
        <v>17</v>
      </c>
      <c r="S286" s="66">
        <f t="shared" si="74"/>
        <v>8.4957521239380305E-3</v>
      </c>
      <c r="T286" s="87">
        <f t="shared" si="75"/>
        <v>27</v>
      </c>
      <c r="U286" s="29">
        <v>30</v>
      </c>
      <c r="V286" s="66">
        <f t="shared" si="76"/>
        <v>4.7664442326024788E-3</v>
      </c>
      <c r="W286" s="87">
        <f t="shared" si="77"/>
        <v>45</v>
      </c>
      <c r="X286" s="29">
        <v>31</v>
      </c>
      <c r="Y286" s="66">
        <f t="shared" si="78"/>
        <v>3.2154340836012861E-3</v>
      </c>
      <c r="Z286" s="87">
        <f t="shared" si="79"/>
        <v>50</v>
      </c>
      <c r="AA286" s="29">
        <v>38</v>
      </c>
      <c r="AB286" s="66">
        <f t="shared" si="80"/>
        <v>5.2133351625737413E-3</v>
      </c>
      <c r="AC286" s="87">
        <f t="shared" si="81"/>
        <v>34</v>
      </c>
      <c r="AD286" s="29">
        <v>11</v>
      </c>
      <c r="AE286" s="66">
        <f t="shared" si="82"/>
        <v>2.7617373838814963E-3</v>
      </c>
      <c r="AF286" s="87">
        <f t="shared" si="83"/>
        <v>52</v>
      </c>
      <c r="AG286" s="29">
        <v>23</v>
      </c>
      <c r="AH286" s="66">
        <f t="shared" si="84"/>
        <v>4.6324269889224572E-3</v>
      </c>
      <c r="AI286" s="87">
        <f t="shared" si="85"/>
        <v>43</v>
      </c>
      <c r="AJ286" s="29">
        <v>6</v>
      </c>
      <c r="AK286" s="66">
        <f t="shared" si="86"/>
        <v>4.2674253200568994E-3</v>
      </c>
      <c r="AL286" s="87">
        <f t="shared" si="87"/>
        <v>49</v>
      </c>
      <c r="AM286" s="30">
        <v>161</v>
      </c>
      <c r="AN286" s="79">
        <f t="shared" si="88"/>
        <v>4.4224694410108503E-3</v>
      </c>
      <c r="AO286" s="32">
        <f t="shared" si="89"/>
        <v>46</v>
      </c>
      <c r="AP286" s="33"/>
      <c r="AQ286" s="33"/>
      <c r="AR286" s="33"/>
      <c r="AS286" s="33"/>
      <c r="AT286" s="33"/>
      <c r="AU286" s="33"/>
      <c r="AV286" s="33"/>
      <c r="AW286" s="34"/>
      <c r="AX286" s="34"/>
      <c r="AY286" s="34"/>
      <c r="AZ286" s="34"/>
      <c r="BA286" s="34"/>
      <c r="BB286" s="34"/>
      <c r="BC286" s="34"/>
    </row>
    <row r="287" spans="1:55" x14ac:dyDescent="0.2">
      <c r="A287" s="25" t="s">
        <v>535</v>
      </c>
      <c r="B287" s="26" t="s">
        <v>54</v>
      </c>
      <c r="C287" s="27" t="s">
        <v>10</v>
      </c>
      <c r="D287" s="28" t="s">
        <v>686</v>
      </c>
      <c r="E287" s="28" t="str">
        <f>VLOOKUP(D287,Sheet2!A$1:B$353,2,FALSE)</f>
        <v>Other Urban</v>
      </c>
      <c r="F287" s="29">
        <v>7306</v>
      </c>
      <c r="G287" s="29">
        <v>12929</v>
      </c>
      <c r="H287" s="29">
        <v>26011</v>
      </c>
      <c r="I287" s="29">
        <v>11152</v>
      </c>
      <c r="J287" s="29">
        <v>4306</v>
      </c>
      <c r="K287" s="29">
        <v>2039</v>
      </c>
      <c r="L287" s="29">
        <v>770</v>
      </c>
      <c r="M287" s="29">
        <v>40</v>
      </c>
      <c r="N287" s="30">
        <v>64553</v>
      </c>
      <c r="O287" s="31">
        <v>39</v>
      </c>
      <c r="P287" s="66">
        <f t="shared" si="72"/>
        <v>5.3380782918149468E-3</v>
      </c>
      <c r="Q287" s="87">
        <f t="shared" si="73"/>
        <v>31</v>
      </c>
      <c r="R287" s="29">
        <v>60</v>
      </c>
      <c r="S287" s="66">
        <f t="shared" si="74"/>
        <v>4.6407301415422693E-3</v>
      </c>
      <c r="T287" s="87">
        <f t="shared" si="75"/>
        <v>35</v>
      </c>
      <c r="U287" s="29">
        <v>70</v>
      </c>
      <c r="V287" s="66">
        <f t="shared" si="76"/>
        <v>2.6911691207566028E-3</v>
      </c>
      <c r="W287" s="87">
        <f t="shared" si="77"/>
        <v>36</v>
      </c>
      <c r="X287" s="29">
        <v>23</v>
      </c>
      <c r="Y287" s="66">
        <f t="shared" si="78"/>
        <v>2.0624103299856527E-3</v>
      </c>
      <c r="Z287" s="87">
        <f t="shared" si="79"/>
        <v>47</v>
      </c>
      <c r="AA287" s="29">
        <v>14</v>
      </c>
      <c r="AB287" s="66">
        <f t="shared" si="80"/>
        <v>3.251277287505806E-3</v>
      </c>
      <c r="AC287" s="87">
        <f t="shared" si="81"/>
        <v>38</v>
      </c>
      <c r="AD287" s="29">
        <v>16</v>
      </c>
      <c r="AE287" s="66">
        <f t="shared" si="82"/>
        <v>7.8469838155958808E-3</v>
      </c>
      <c r="AF287" s="87">
        <f t="shared" si="83"/>
        <v>19</v>
      </c>
      <c r="AG287" s="29">
        <v>3</v>
      </c>
      <c r="AH287" s="66">
        <f t="shared" si="84"/>
        <v>3.8961038961038961E-3</v>
      </c>
      <c r="AI287" s="87">
        <f t="shared" si="85"/>
        <v>42</v>
      </c>
      <c r="AJ287" s="29">
        <v>1</v>
      </c>
      <c r="AK287" s="66">
        <f t="shared" si="86"/>
        <v>2.5000000000000001E-2</v>
      </c>
      <c r="AL287" s="87">
        <f t="shared" si="87"/>
        <v>12</v>
      </c>
      <c r="AM287" s="30">
        <v>226</v>
      </c>
      <c r="AN287" s="79">
        <f t="shared" si="88"/>
        <v>3.5009991789692191E-3</v>
      </c>
      <c r="AO287" s="32">
        <f t="shared" si="89"/>
        <v>38</v>
      </c>
      <c r="AP287" s="33"/>
      <c r="AQ287" s="33"/>
      <c r="AR287" s="33"/>
      <c r="AS287" s="33"/>
      <c r="AT287" s="33"/>
      <c r="AU287" s="33"/>
      <c r="AV287" s="33"/>
      <c r="AW287" s="34"/>
      <c r="AX287" s="34"/>
      <c r="AY287" s="34"/>
      <c r="AZ287" s="34"/>
      <c r="BA287" s="34"/>
      <c r="BB287" s="34"/>
      <c r="BC287" s="34"/>
    </row>
    <row r="288" spans="1:55" x14ac:dyDescent="0.2">
      <c r="A288" s="25" t="s">
        <v>536</v>
      </c>
      <c r="B288" s="26" t="s">
        <v>18</v>
      </c>
      <c r="C288" s="27" t="s">
        <v>19</v>
      </c>
      <c r="D288" s="28" t="s">
        <v>687</v>
      </c>
      <c r="E288" s="28" t="str">
        <f>VLOOKUP(D288,Sheet2!A$1:B$353,2,FALSE)</f>
        <v>Rural 50</v>
      </c>
      <c r="F288" s="29">
        <v>1705</v>
      </c>
      <c r="G288" s="29">
        <v>3802</v>
      </c>
      <c r="H288" s="29">
        <v>14290</v>
      </c>
      <c r="I288" s="29">
        <v>12668</v>
      </c>
      <c r="J288" s="29">
        <v>8336</v>
      </c>
      <c r="K288" s="29">
        <v>4751</v>
      </c>
      <c r="L288" s="29">
        <v>4278</v>
      </c>
      <c r="M288" s="29">
        <v>370</v>
      </c>
      <c r="N288" s="30">
        <v>50200</v>
      </c>
      <c r="O288" s="31">
        <v>37</v>
      </c>
      <c r="P288" s="66">
        <f t="shared" si="72"/>
        <v>2.1700879765395895E-2</v>
      </c>
      <c r="Q288" s="87">
        <f t="shared" si="73"/>
        <v>14</v>
      </c>
      <c r="R288" s="29">
        <v>32</v>
      </c>
      <c r="S288" s="66">
        <f t="shared" si="74"/>
        <v>8.4166228300894264E-3</v>
      </c>
      <c r="T288" s="87">
        <f t="shared" si="75"/>
        <v>14</v>
      </c>
      <c r="U288" s="29">
        <v>61</v>
      </c>
      <c r="V288" s="66">
        <f t="shared" si="76"/>
        <v>4.2687193841847446E-3</v>
      </c>
      <c r="W288" s="87">
        <f t="shared" si="77"/>
        <v>35</v>
      </c>
      <c r="X288" s="29">
        <v>44</v>
      </c>
      <c r="Y288" s="66">
        <f t="shared" si="78"/>
        <v>3.4733185980423114E-3</v>
      </c>
      <c r="Z288" s="87">
        <f t="shared" si="79"/>
        <v>41</v>
      </c>
      <c r="AA288" s="29">
        <v>32</v>
      </c>
      <c r="AB288" s="66">
        <f t="shared" si="80"/>
        <v>3.838771593090211E-3</v>
      </c>
      <c r="AC288" s="87">
        <f t="shared" si="81"/>
        <v>38</v>
      </c>
      <c r="AD288" s="29">
        <v>25</v>
      </c>
      <c r="AE288" s="66">
        <f t="shared" si="82"/>
        <v>5.2620500947169017E-3</v>
      </c>
      <c r="AF288" s="87">
        <f t="shared" si="83"/>
        <v>35</v>
      </c>
      <c r="AG288" s="29">
        <v>33</v>
      </c>
      <c r="AH288" s="66">
        <f t="shared" si="84"/>
        <v>7.7138849929873771E-3</v>
      </c>
      <c r="AI288" s="87">
        <f t="shared" si="85"/>
        <v>31</v>
      </c>
      <c r="AJ288" s="29">
        <v>9</v>
      </c>
      <c r="AK288" s="66">
        <f t="shared" si="86"/>
        <v>2.4324324324324326E-2</v>
      </c>
      <c r="AL288" s="87">
        <f t="shared" si="87"/>
        <v>25</v>
      </c>
      <c r="AM288" s="30">
        <v>273</v>
      </c>
      <c r="AN288" s="79">
        <f t="shared" si="88"/>
        <v>5.4382470119521912E-3</v>
      </c>
      <c r="AO288" s="32">
        <f t="shared" si="89"/>
        <v>35</v>
      </c>
      <c r="AP288" s="33"/>
      <c r="AQ288" s="33"/>
      <c r="AR288" s="33"/>
      <c r="AS288" s="33"/>
      <c r="AT288" s="33"/>
      <c r="AU288" s="33"/>
      <c r="AV288" s="33"/>
      <c r="AW288" s="34"/>
      <c r="AX288" s="34"/>
      <c r="AY288" s="34"/>
      <c r="AZ288" s="34"/>
      <c r="BA288" s="34"/>
      <c r="BB288" s="34"/>
      <c r="BC288" s="34"/>
    </row>
    <row r="289" spans="1:55" x14ac:dyDescent="0.2">
      <c r="A289" s="25" t="s">
        <v>537</v>
      </c>
      <c r="B289" s="26" t="s">
        <v>54</v>
      </c>
      <c r="C289" s="27" t="s">
        <v>55</v>
      </c>
      <c r="D289" s="28" t="s">
        <v>688</v>
      </c>
      <c r="E289" s="28" t="str">
        <f>VLOOKUP(D289,Sheet2!A$1:B$353,2,FALSE)</f>
        <v>Other Urban</v>
      </c>
      <c r="F289" s="29">
        <v>13263</v>
      </c>
      <c r="G289" s="29">
        <v>17060</v>
      </c>
      <c r="H289" s="29">
        <v>16340</v>
      </c>
      <c r="I289" s="29">
        <v>9805</v>
      </c>
      <c r="J289" s="29">
        <v>4972</v>
      </c>
      <c r="K289" s="29">
        <v>2283</v>
      </c>
      <c r="L289" s="29">
        <v>1212</v>
      </c>
      <c r="M289" s="29">
        <v>131</v>
      </c>
      <c r="N289" s="30">
        <v>65066</v>
      </c>
      <c r="O289" s="31">
        <v>209</v>
      </c>
      <c r="P289" s="66">
        <f t="shared" si="72"/>
        <v>1.5758124104652039E-2</v>
      </c>
      <c r="Q289" s="87">
        <f t="shared" si="73"/>
        <v>15</v>
      </c>
      <c r="R289" s="29">
        <v>321</v>
      </c>
      <c r="S289" s="66">
        <f t="shared" si="74"/>
        <v>1.8815943728018758E-2</v>
      </c>
      <c r="T289" s="87">
        <f t="shared" si="75"/>
        <v>4</v>
      </c>
      <c r="U289" s="29">
        <v>400</v>
      </c>
      <c r="V289" s="66">
        <f t="shared" si="76"/>
        <v>2.4479804161566709E-2</v>
      </c>
      <c r="W289" s="87">
        <f t="shared" si="77"/>
        <v>2</v>
      </c>
      <c r="X289" s="29">
        <v>307</v>
      </c>
      <c r="Y289" s="66">
        <f t="shared" si="78"/>
        <v>3.1310555838857723E-2</v>
      </c>
      <c r="Z289" s="87">
        <f t="shared" si="79"/>
        <v>4</v>
      </c>
      <c r="AA289" s="29">
        <v>246</v>
      </c>
      <c r="AB289" s="66">
        <f t="shared" si="80"/>
        <v>4.9477071600965407E-2</v>
      </c>
      <c r="AC289" s="87">
        <f t="shared" si="81"/>
        <v>1</v>
      </c>
      <c r="AD289" s="29">
        <v>93</v>
      </c>
      <c r="AE289" s="66">
        <f t="shared" si="82"/>
        <v>4.0735873850197106E-2</v>
      </c>
      <c r="AF289" s="87">
        <f t="shared" si="83"/>
        <v>4</v>
      </c>
      <c r="AG289" s="29">
        <v>64</v>
      </c>
      <c r="AH289" s="66">
        <f t="shared" si="84"/>
        <v>5.2805280528052806E-2</v>
      </c>
      <c r="AI289" s="87">
        <f t="shared" si="85"/>
        <v>1</v>
      </c>
      <c r="AJ289" s="29">
        <v>14</v>
      </c>
      <c r="AK289" s="66">
        <f t="shared" si="86"/>
        <v>0.10687022900763359</v>
      </c>
      <c r="AL289" s="87">
        <f t="shared" si="87"/>
        <v>1</v>
      </c>
      <c r="AM289" s="30">
        <v>1654</v>
      </c>
      <c r="AN289" s="79">
        <f t="shared" si="88"/>
        <v>2.5420342421541203E-2</v>
      </c>
      <c r="AO289" s="32">
        <f t="shared" si="89"/>
        <v>3</v>
      </c>
      <c r="AP289" s="33"/>
      <c r="AQ289" s="33"/>
      <c r="AR289" s="33"/>
      <c r="AS289" s="33"/>
      <c r="AT289" s="33"/>
      <c r="AU289" s="33"/>
      <c r="AV289" s="33"/>
      <c r="AW289" s="34"/>
      <c r="AX289" s="34"/>
      <c r="AY289" s="34"/>
      <c r="AZ289" s="34"/>
      <c r="BA289" s="34"/>
      <c r="BB289" s="34"/>
      <c r="BC289" s="34"/>
    </row>
    <row r="290" spans="1:55" x14ac:dyDescent="0.2">
      <c r="A290" s="25" t="s">
        <v>538</v>
      </c>
      <c r="B290" s="26" t="s">
        <v>18</v>
      </c>
      <c r="C290" s="27" t="s">
        <v>55</v>
      </c>
      <c r="D290" s="28" t="s">
        <v>539</v>
      </c>
      <c r="E290" s="28" t="str">
        <f>VLOOKUP(D290,Sheet2!A$1:B$353,2,FALSE)</f>
        <v>Rural 80</v>
      </c>
      <c r="F290" s="29">
        <v>7865</v>
      </c>
      <c r="G290" s="29">
        <v>6733</v>
      </c>
      <c r="H290" s="29">
        <v>6338</v>
      </c>
      <c r="I290" s="29">
        <v>5288</v>
      </c>
      <c r="J290" s="29">
        <v>3025</v>
      </c>
      <c r="K290" s="29">
        <v>1054</v>
      </c>
      <c r="L290" s="29">
        <v>370</v>
      </c>
      <c r="M290" s="29">
        <v>28</v>
      </c>
      <c r="N290" s="30">
        <v>30701</v>
      </c>
      <c r="O290" s="31">
        <v>326</v>
      </c>
      <c r="P290" s="66">
        <f t="shared" si="72"/>
        <v>4.1449459631277816E-2</v>
      </c>
      <c r="Q290" s="87">
        <f t="shared" si="73"/>
        <v>12</v>
      </c>
      <c r="R290" s="29">
        <v>224</v>
      </c>
      <c r="S290" s="66">
        <f t="shared" si="74"/>
        <v>3.326897371156988E-2</v>
      </c>
      <c r="T290" s="87">
        <f t="shared" si="75"/>
        <v>13</v>
      </c>
      <c r="U290" s="29">
        <v>190</v>
      </c>
      <c r="V290" s="66">
        <f t="shared" si="76"/>
        <v>2.9977911012937834E-2</v>
      </c>
      <c r="W290" s="87">
        <f t="shared" si="77"/>
        <v>17</v>
      </c>
      <c r="X290" s="29">
        <v>152</v>
      </c>
      <c r="Y290" s="66">
        <f t="shared" si="78"/>
        <v>2.8744326777609682E-2</v>
      </c>
      <c r="Z290" s="87">
        <f t="shared" si="79"/>
        <v>19</v>
      </c>
      <c r="AA290" s="29">
        <v>88</v>
      </c>
      <c r="AB290" s="66">
        <f t="shared" si="80"/>
        <v>2.9090909090909091E-2</v>
      </c>
      <c r="AC290" s="87">
        <f t="shared" si="81"/>
        <v>18</v>
      </c>
      <c r="AD290" s="29">
        <v>36</v>
      </c>
      <c r="AE290" s="66">
        <f t="shared" si="82"/>
        <v>3.4155597722960153E-2</v>
      </c>
      <c r="AF290" s="87">
        <f t="shared" si="83"/>
        <v>16</v>
      </c>
      <c r="AG290" s="29">
        <v>13</v>
      </c>
      <c r="AH290" s="66">
        <f t="shared" si="84"/>
        <v>3.5135135135135137E-2</v>
      </c>
      <c r="AI290" s="87">
        <f t="shared" si="85"/>
        <v>20</v>
      </c>
      <c r="AJ290" s="29">
        <v>2</v>
      </c>
      <c r="AK290" s="66">
        <f t="shared" si="86"/>
        <v>7.1428571428571425E-2</v>
      </c>
      <c r="AL290" s="87">
        <f t="shared" si="87"/>
        <v>22</v>
      </c>
      <c r="AM290" s="30">
        <v>1031</v>
      </c>
      <c r="AN290" s="79">
        <f t="shared" si="88"/>
        <v>3.3581968014071206E-2</v>
      </c>
      <c r="AO290" s="32">
        <f t="shared" si="89"/>
        <v>15</v>
      </c>
      <c r="AP290" s="33"/>
      <c r="AQ290" s="33"/>
      <c r="AR290" s="33"/>
      <c r="AS290" s="33"/>
      <c r="AT290" s="33"/>
      <c r="AU290" s="33"/>
      <c r="AV290" s="33"/>
      <c r="AW290" s="34"/>
      <c r="AX290" s="34"/>
      <c r="AY290" s="34"/>
      <c r="AZ290" s="34"/>
      <c r="BA290" s="34"/>
      <c r="BB290" s="34"/>
      <c r="BC290" s="34"/>
    </row>
    <row r="291" spans="1:55" x14ac:dyDescent="0.2">
      <c r="A291" s="25" t="s">
        <v>540</v>
      </c>
      <c r="B291" s="26" t="s">
        <v>107</v>
      </c>
      <c r="C291" s="27" t="s">
        <v>39</v>
      </c>
      <c r="D291" s="28" t="s">
        <v>541</v>
      </c>
      <c r="E291" s="28" t="str">
        <f>VLOOKUP(D291,Sheet2!A$1:B$353,2,FALSE)</f>
        <v>Major Urban</v>
      </c>
      <c r="F291" s="29">
        <v>2315</v>
      </c>
      <c r="G291" s="29">
        <v>25295</v>
      </c>
      <c r="H291" s="29">
        <v>35089</v>
      </c>
      <c r="I291" s="29">
        <v>22444</v>
      </c>
      <c r="J291" s="29">
        <v>16800</v>
      </c>
      <c r="K291" s="29">
        <v>7832</v>
      </c>
      <c r="L291" s="29">
        <v>3075</v>
      </c>
      <c r="M291" s="29">
        <v>450</v>
      </c>
      <c r="N291" s="30">
        <v>113300</v>
      </c>
      <c r="O291" s="31">
        <v>244</v>
      </c>
      <c r="P291" s="66">
        <f t="shared" si="72"/>
        <v>0.10539956803455723</v>
      </c>
      <c r="Q291" s="87">
        <f t="shared" si="73"/>
        <v>2</v>
      </c>
      <c r="R291" s="29">
        <v>400</v>
      </c>
      <c r="S291" s="66">
        <f t="shared" si="74"/>
        <v>1.5813401858074717E-2</v>
      </c>
      <c r="T291" s="87">
        <f t="shared" si="75"/>
        <v>12</v>
      </c>
      <c r="U291" s="29">
        <v>1047</v>
      </c>
      <c r="V291" s="66">
        <f t="shared" si="76"/>
        <v>2.9838410898002224E-2</v>
      </c>
      <c r="W291" s="87">
        <f t="shared" si="77"/>
        <v>4</v>
      </c>
      <c r="X291" s="29">
        <v>1120</v>
      </c>
      <c r="Y291" s="66">
        <f t="shared" si="78"/>
        <v>4.9901978256995189E-2</v>
      </c>
      <c r="Z291" s="87">
        <f t="shared" si="79"/>
        <v>3</v>
      </c>
      <c r="AA291" s="29">
        <v>1082</v>
      </c>
      <c r="AB291" s="66">
        <f t="shared" si="80"/>
        <v>6.4404761904761909E-2</v>
      </c>
      <c r="AC291" s="87">
        <f t="shared" si="81"/>
        <v>3</v>
      </c>
      <c r="AD291" s="29">
        <v>698</v>
      </c>
      <c r="AE291" s="66">
        <f t="shared" si="82"/>
        <v>8.9121552604698673E-2</v>
      </c>
      <c r="AF291" s="87">
        <f t="shared" si="83"/>
        <v>3</v>
      </c>
      <c r="AG291" s="29">
        <v>372</v>
      </c>
      <c r="AH291" s="66">
        <f t="shared" si="84"/>
        <v>0.12097560975609756</v>
      </c>
      <c r="AI291" s="87">
        <f t="shared" si="85"/>
        <v>2</v>
      </c>
      <c r="AJ291" s="29">
        <v>62</v>
      </c>
      <c r="AK291" s="66">
        <f t="shared" si="86"/>
        <v>0.13777777777777778</v>
      </c>
      <c r="AL291" s="87">
        <f t="shared" si="87"/>
        <v>1</v>
      </c>
      <c r="AM291" s="30">
        <v>5025</v>
      </c>
      <c r="AN291" s="79">
        <f t="shared" si="88"/>
        <v>4.4351279788172993E-2</v>
      </c>
      <c r="AO291" s="32">
        <f t="shared" si="89"/>
        <v>5</v>
      </c>
      <c r="AP291" s="33"/>
      <c r="AQ291" s="33"/>
      <c r="AR291" s="33"/>
      <c r="AS291" s="33"/>
      <c r="AT291" s="33"/>
      <c r="AU291" s="33"/>
      <c r="AV291" s="33"/>
      <c r="AW291" s="34"/>
      <c r="AX291" s="34"/>
      <c r="AY291" s="34"/>
      <c r="AZ291" s="34"/>
      <c r="BA291" s="34"/>
      <c r="BB291" s="34"/>
      <c r="BC291" s="34"/>
    </row>
    <row r="292" spans="1:55" x14ac:dyDescent="0.2">
      <c r="A292" s="25" t="s">
        <v>542</v>
      </c>
      <c r="B292" s="26" t="s">
        <v>43</v>
      </c>
      <c r="C292" s="27" t="s">
        <v>22</v>
      </c>
      <c r="D292" s="28" t="s">
        <v>543</v>
      </c>
      <c r="E292" s="28" t="str">
        <f>VLOOKUP(D292,Sheet2!A$1:B$353,2,FALSE)</f>
        <v>Major Urban</v>
      </c>
      <c r="F292" s="29">
        <v>18567</v>
      </c>
      <c r="G292" s="29">
        <v>20773</v>
      </c>
      <c r="H292" s="29">
        <v>26032</v>
      </c>
      <c r="I292" s="29">
        <v>14504</v>
      </c>
      <c r="J292" s="29">
        <v>7585</v>
      </c>
      <c r="K292" s="29">
        <v>4386</v>
      </c>
      <c r="L292" s="29">
        <v>4114</v>
      </c>
      <c r="M292" s="29">
        <v>956</v>
      </c>
      <c r="N292" s="30">
        <v>96917</v>
      </c>
      <c r="O292" s="31">
        <v>119</v>
      </c>
      <c r="P292" s="66">
        <f t="shared" si="72"/>
        <v>6.409220660311305E-3</v>
      </c>
      <c r="Q292" s="87">
        <f t="shared" si="73"/>
        <v>41</v>
      </c>
      <c r="R292" s="29">
        <v>147</v>
      </c>
      <c r="S292" s="66">
        <f t="shared" si="74"/>
        <v>7.0764935252491216E-3</v>
      </c>
      <c r="T292" s="87">
        <f t="shared" si="75"/>
        <v>33</v>
      </c>
      <c r="U292" s="29">
        <v>136</v>
      </c>
      <c r="V292" s="66">
        <f t="shared" si="76"/>
        <v>5.2243392747387827E-3</v>
      </c>
      <c r="W292" s="87">
        <f t="shared" si="77"/>
        <v>44</v>
      </c>
      <c r="X292" s="29">
        <v>100</v>
      </c>
      <c r="Y292" s="66">
        <f t="shared" si="78"/>
        <v>6.8946497517926092E-3</v>
      </c>
      <c r="Z292" s="87">
        <f t="shared" si="79"/>
        <v>28</v>
      </c>
      <c r="AA292" s="29">
        <v>31</v>
      </c>
      <c r="AB292" s="66">
        <f t="shared" si="80"/>
        <v>4.0870138431114041E-3</v>
      </c>
      <c r="AC292" s="87">
        <f t="shared" si="81"/>
        <v>40</v>
      </c>
      <c r="AD292" s="29">
        <v>37</v>
      </c>
      <c r="AE292" s="66">
        <f t="shared" si="82"/>
        <v>8.4359325125398996E-3</v>
      </c>
      <c r="AF292" s="87">
        <f t="shared" si="83"/>
        <v>23</v>
      </c>
      <c r="AG292" s="29">
        <v>24</v>
      </c>
      <c r="AH292" s="66">
        <f t="shared" si="84"/>
        <v>5.8337384540593099E-3</v>
      </c>
      <c r="AI292" s="87">
        <f t="shared" si="85"/>
        <v>35</v>
      </c>
      <c r="AJ292" s="29">
        <v>8</v>
      </c>
      <c r="AK292" s="66">
        <f t="shared" si="86"/>
        <v>8.368200836820083E-3</v>
      </c>
      <c r="AL292" s="87">
        <f t="shared" si="87"/>
        <v>32</v>
      </c>
      <c r="AM292" s="30">
        <v>602</v>
      </c>
      <c r="AN292" s="79">
        <f t="shared" si="88"/>
        <v>6.2115005623368446E-3</v>
      </c>
      <c r="AO292" s="32">
        <f t="shared" si="89"/>
        <v>34</v>
      </c>
      <c r="AP292" s="33"/>
      <c r="AQ292" s="33"/>
      <c r="AR292" s="33"/>
      <c r="AS292" s="33"/>
      <c r="AT292" s="33"/>
      <c r="AU292" s="33"/>
      <c r="AV292" s="33"/>
      <c r="AW292" s="34"/>
      <c r="AX292" s="34"/>
      <c r="AY292" s="34"/>
      <c r="AZ292" s="34"/>
      <c r="BA292" s="34"/>
      <c r="BB292" s="34"/>
      <c r="BC292" s="34"/>
    </row>
    <row r="293" spans="1:55" x14ac:dyDescent="0.2">
      <c r="A293" s="25" t="s">
        <v>544</v>
      </c>
      <c r="B293" s="26" t="s">
        <v>18</v>
      </c>
      <c r="C293" s="27" t="s">
        <v>19</v>
      </c>
      <c r="D293" s="28" t="s">
        <v>545</v>
      </c>
      <c r="E293" s="28" t="str">
        <f>VLOOKUP(D293,Sheet2!A$1:B$353,2,FALSE)</f>
        <v>Significant Rural</v>
      </c>
      <c r="F293" s="29">
        <v>3496</v>
      </c>
      <c r="G293" s="29">
        <v>5226</v>
      </c>
      <c r="H293" s="29">
        <v>13269</v>
      </c>
      <c r="I293" s="29">
        <v>9670</v>
      </c>
      <c r="J293" s="29">
        <v>6401</v>
      </c>
      <c r="K293" s="29">
        <v>4445</v>
      </c>
      <c r="L293" s="29">
        <v>4960</v>
      </c>
      <c r="M293" s="29">
        <v>473</v>
      </c>
      <c r="N293" s="30">
        <v>47940</v>
      </c>
      <c r="O293" s="31">
        <v>43</v>
      </c>
      <c r="P293" s="66">
        <f t="shared" si="72"/>
        <v>1.2299771167048055E-2</v>
      </c>
      <c r="Q293" s="87">
        <f t="shared" si="73"/>
        <v>17</v>
      </c>
      <c r="R293" s="29">
        <v>60</v>
      </c>
      <c r="S293" s="66">
        <f t="shared" si="74"/>
        <v>1.1481056257175661E-2</v>
      </c>
      <c r="T293" s="87">
        <f t="shared" si="75"/>
        <v>8</v>
      </c>
      <c r="U293" s="29">
        <v>96</v>
      </c>
      <c r="V293" s="66">
        <f t="shared" si="76"/>
        <v>7.2349084331901426E-3</v>
      </c>
      <c r="W293" s="87">
        <f t="shared" si="77"/>
        <v>19</v>
      </c>
      <c r="X293" s="29">
        <v>76</v>
      </c>
      <c r="Y293" s="66">
        <f t="shared" si="78"/>
        <v>7.8593588417786974E-3</v>
      </c>
      <c r="Z293" s="87">
        <f t="shared" si="79"/>
        <v>12</v>
      </c>
      <c r="AA293" s="29">
        <v>54</v>
      </c>
      <c r="AB293" s="66">
        <f t="shared" si="80"/>
        <v>8.4361818465864703E-3</v>
      </c>
      <c r="AC293" s="87">
        <f t="shared" si="81"/>
        <v>11</v>
      </c>
      <c r="AD293" s="29">
        <v>31</v>
      </c>
      <c r="AE293" s="66">
        <f t="shared" si="82"/>
        <v>6.9741282339707538E-3</v>
      </c>
      <c r="AF293" s="87">
        <f t="shared" si="83"/>
        <v>22</v>
      </c>
      <c r="AG293" s="29">
        <v>45</v>
      </c>
      <c r="AH293" s="66">
        <f t="shared" si="84"/>
        <v>9.0725806451612909E-3</v>
      </c>
      <c r="AI293" s="87">
        <f t="shared" si="85"/>
        <v>21</v>
      </c>
      <c r="AJ293" s="29">
        <v>15</v>
      </c>
      <c r="AK293" s="66">
        <f t="shared" si="86"/>
        <v>3.1712473572938688E-2</v>
      </c>
      <c r="AL293" s="87">
        <f t="shared" si="87"/>
        <v>15</v>
      </c>
      <c r="AM293" s="30">
        <v>420</v>
      </c>
      <c r="AN293" s="79">
        <f t="shared" si="88"/>
        <v>8.7609511889862324E-3</v>
      </c>
      <c r="AO293" s="32">
        <f t="shared" si="89"/>
        <v>15</v>
      </c>
      <c r="AP293" s="33"/>
      <c r="AQ293" s="33"/>
      <c r="AR293" s="33"/>
      <c r="AS293" s="33"/>
      <c r="AT293" s="33"/>
      <c r="AU293" s="33"/>
      <c r="AV293" s="33"/>
      <c r="AW293" s="34"/>
      <c r="AX293" s="34"/>
      <c r="AY293" s="34"/>
      <c r="AZ293" s="34"/>
      <c r="BA293" s="34"/>
      <c r="BB293" s="34"/>
      <c r="BC293" s="34"/>
    </row>
    <row r="294" spans="1:55" x14ac:dyDescent="0.2">
      <c r="A294" s="25" t="s">
        <v>546</v>
      </c>
      <c r="B294" s="26" t="s">
        <v>18</v>
      </c>
      <c r="C294" s="27" t="s">
        <v>10</v>
      </c>
      <c r="D294" s="28" t="s">
        <v>547</v>
      </c>
      <c r="E294" s="28" t="str">
        <f>VLOOKUP(D294,Sheet2!A$1:B$353,2,FALSE)</f>
        <v>Rural 80</v>
      </c>
      <c r="F294" s="29">
        <v>1092</v>
      </c>
      <c r="G294" s="29">
        <v>3699</v>
      </c>
      <c r="H294" s="29">
        <v>7821</v>
      </c>
      <c r="I294" s="29">
        <v>6453</v>
      </c>
      <c r="J294" s="29">
        <v>5791</v>
      </c>
      <c r="K294" s="29">
        <v>4083</v>
      </c>
      <c r="L294" s="29">
        <v>3982</v>
      </c>
      <c r="M294" s="29">
        <v>414</v>
      </c>
      <c r="N294" s="30">
        <v>33335</v>
      </c>
      <c r="O294" s="31">
        <v>14</v>
      </c>
      <c r="P294" s="66">
        <f t="shared" si="72"/>
        <v>1.282051282051282E-2</v>
      </c>
      <c r="Q294" s="87">
        <f t="shared" si="73"/>
        <v>35</v>
      </c>
      <c r="R294" s="29">
        <v>24</v>
      </c>
      <c r="S294" s="66">
        <f t="shared" si="74"/>
        <v>6.4882400648824008E-3</v>
      </c>
      <c r="T294" s="87">
        <f t="shared" si="75"/>
        <v>39</v>
      </c>
      <c r="U294" s="29">
        <v>34</v>
      </c>
      <c r="V294" s="66">
        <f t="shared" si="76"/>
        <v>4.3472701700549799E-3</v>
      </c>
      <c r="W294" s="87">
        <f t="shared" si="77"/>
        <v>46</v>
      </c>
      <c r="X294" s="29">
        <v>36</v>
      </c>
      <c r="Y294" s="66">
        <f t="shared" si="78"/>
        <v>5.5788005578800556E-3</v>
      </c>
      <c r="Z294" s="87">
        <f t="shared" si="79"/>
        <v>42</v>
      </c>
      <c r="AA294" s="29">
        <v>22</v>
      </c>
      <c r="AB294" s="66">
        <f t="shared" si="80"/>
        <v>3.7989984458642722E-3</v>
      </c>
      <c r="AC294" s="87">
        <f t="shared" si="81"/>
        <v>50</v>
      </c>
      <c r="AD294" s="29">
        <v>28</v>
      </c>
      <c r="AE294" s="66">
        <f t="shared" si="82"/>
        <v>6.8577026696056819E-3</v>
      </c>
      <c r="AF294" s="87">
        <f t="shared" si="83"/>
        <v>42</v>
      </c>
      <c r="AG294" s="29">
        <v>25</v>
      </c>
      <c r="AH294" s="66">
        <f t="shared" si="84"/>
        <v>6.2782521346057257E-3</v>
      </c>
      <c r="AI294" s="87">
        <f t="shared" si="85"/>
        <v>48</v>
      </c>
      <c r="AJ294" s="29">
        <v>6</v>
      </c>
      <c r="AK294" s="66">
        <f t="shared" si="86"/>
        <v>1.4492753623188406E-2</v>
      </c>
      <c r="AL294" s="87">
        <f t="shared" si="87"/>
        <v>47</v>
      </c>
      <c r="AM294" s="30">
        <v>189</v>
      </c>
      <c r="AN294" s="79">
        <f t="shared" si="88"/>
        <v>5.6697165141742917E-3</v>
      </c>
      <c r="AO294" s="32">
        <f t="shared" si="89"/>
        <v>44</v>
      </c>
      <c r="AP294" s="33"/>
      <c r="AQ294" s="33"/>
      <c r="AR294" s="33"/>
      <c r="AS294" s="33"/>
      <c r="AT294" s="33"/>
      <c r="AU294" s="33"/>
      <c r="AV294" s="33"/>
      <c r="AW294" s="34"/>
      <c r="AX294" s="34"/>
      <c r="AY294" s="34"/>
      <c r="AZ294" s="34"/>
      <c r="BA294" s="34"/>
      <c r="BB294" s="34"/>
      <c r="BC294" s="34"/>
    </row>
    <row r="295" spans="1:55" x14ac:dyDescent="0.2">
      <c r="A295" s="25" t="s">
        <v>548</v>
      </c>
      <c r="B295" s="26" t="s">
        <v>18</v>
      </c>
      <c r="C295" s="27" t="s">
        <v>19</v>
      </c>
      <c r="D295" s="28" t="s">
        <v>549</v>
      </c>
      <c r="E295" s="28" t="str">
        <f>VLOOKUP(D295,Sheet2!A$1:B$353,2,FALSE)</f>
        <v>Rural 50</v>
      </c>
      <c r="F295" s="29">
        <v>1524</v>
      </c>
      <c r="G295" s="29">
        <v>5350</v>
      </c>
      <c r="H295" s="29">
        <v>15335</v>
      </c>
      <c r="I295" s="29">
        <v>11496</v>
      </c>
      <c r="J295" s="29">
        <v>8703</v>
      </c>
      <c r="K295" s="29">
        <v>4830</v>
      </c>
      <c r="L295" s="29">
        <v>3817</v>
      </c>
      <c r="M295" s="29">
        <v>410</v>
      </c>
      <c r="N295" s="30">
        <v>51465</v>
      </c>
      <c r="O295" s="31">
        <v>36</v>
      </c>
      <c r="P295" s="66">
        <f t="shared" si="72"/>
        <v>2.3622047244094488E-2</v>
      </c>
      <c r="Q295" s="87">
        <f t="shared" si="73"/>
        <v>13</v>
      </c>
      <c r="R295" s="29">
        <v>41</v>
      </c>
      <c r="S295" s="66">
        <f t="shared" si="74"/>
        <v>7.6635514018691588E-3</v>
      </c>
      <c r="T295" s="87">
        <f t="shared" si="75"/>
        <v>18</v>
      </c>
      <c r="U295" s="29">
        <v>65</v>
      </c>
      <c r="V295" s="66">
        <f t="shared" si="76"/>
        <v>4.2386697098141506E-3</v>
      </c>
      <c r="W295" s="87">
        <f t="shared" si="77"/>
        <v>36</v>
      </c>
      <c r="X295" s="29">
        <v>59</v>
      </c>
      <c r="Y295" s="66">
        <f t="shared" si="78"/>
        <v>5.1322199025748087E-3</v>
      </c>
      <c r="Z295" s="87">
        <f t="shared" si="79"/>
        <v>28</v>
      </c>
      <c r="AA295" s="29">
        <v>46</v>
      </c>
      <c r="AB295" s="66">
        <f t="shared" si="80"/>
        <v>5.285533724003217E-3</v>
      </c>
      <c r="AC295" s="87">
        <f t="shared" si="81"/>
        <v>31</v>
      </c>
      <c r="AD295" s="29">
        <v>31</v>
      </c>
      <c r="AE295" s="66">
        <f t="shared" si="82"/>
        <v>6.4182194616977228E-3</v>
      </c>
      <c r="AF295" s="87">
        <f t="shared" si="83"/>
        <v>28</v>
      </c>
      <c r="AG295" s="29">
        <v>40</v>
      </c>
      <c r="AH295" s="66">
        <f t="shared" si="84"/>
        <v>1.0479434110558029E-2</v>
      </c>
      <c r="AI295" s="87">
        <f t="shared" si="85"/>
        <v>27</v>
      </c>
      <c r="AJ295" s="29">
        <v>16</v>
      </c>
      <c r="AK295" s="66">
        <f t="shared" si="86"/>
        <v>3.9024390243902439E-2</v>
      </c>
      <c r="AL295" s="87">
        <f t="shared" si="87"/>
        <v>15</v>
      </c>
      <c r="AM295" s="30">
        <v>334</v>
      </c>
      <c r="AN295" s="79">
        <f t="shared" si="88"/>
        <v>6.4898474691537939E-3</v>
      </c>
      <c r="AO295" s="32">
        <f t="shared" si="89"/>
        <v>26</v>
      </c>
      <c r="AP295" s="33"/>
      <c r="AQ295" s="33"/>
      <c r="AR295" s="33"/>
      <c r="AS295" s="33"/>
      <c r="AT295" s="33"/>
      <c r="AU295" s="33"/>
      <c r="AV295" s="33"/>
      <c r="AW295" s="34"/>
      <c r="AX295" s="34"/>
      <c r="AY295" s="34"/>
      <c r="AZ295" s="34"/>
      <c r="BA295" s="34"/>
      <c r="BB295" s="34"/>
      <c r="BC295" s="34"/>
    </row>
    <row r="296" spans="1:55" x14ac:dyDescent="0.2">
      <c r="A296" s="25" t="s">
        <v>550</v>
      </c>
      <c r="B296" s="26" t="s">
        <v>43</v>
      </c>
      <c r="C296" s="27" t="s">
        <v>44</v>
      </c>
      <c r="D296" s="28" t="s">
        <v>551</v>
      </c>
      <c r="E296" s="28" t="str">
        <f>VLOOKUP(D296,Sheet2!A$1:B$353,2,FALSE)</f>
        <v>Significant Rural</v>
      </c>
      <c r="F296" s="29">
        <v>77486</v>
      </c>
      <c r="G296" s="29">
        <v>27231</v>
      </c>
      <c r="H296" s="29">
        <v>20652</v>
      </c>
      <c r="I296" s="29">
        <v>12850</v>
      </c>
      <c r="J296" s="29">
        <v>6400</v>
      </c>
      <c r="K296" s="29">
        <v>2129</v>
      </c>
      <c r="L296" s="29">
        <v>1036</v>
      </c>
      <c r="M296" s="29">
        <v>77</v>
      </c>
      <c r="N296" s="30">
        <v>147861</v>
      </c>
      <c r="O296" s="31">
        <v>265</v>
      </c>
      <c r="P296" s="66">
        <f t="shared" si="72"/>
        <v>3.4199726402188782E-3</v>
      </c>
      <c r="Q296" s="87">
        <f t="shared" si="73"/>
        <v>47</v>
      </c>
      <c r="R296" s="29">
        <v>99</v>
      </c>
      <c r="S296" s="66">
        <f t="shared" si="74"/>
        <v>3.6355624104880465E-3</v>
      </c>
      <c r="T296" s="87">
        <f t="shared" si="75"/>
        <v>34</v>
      </c>
      <c r="U296" s="29">
        <v>65</v>
      </c>
      <c r="V296" s="66">
        <f t="shared" si="76"/>
        <v>3.147394925430951E-3</v>
      </c>
      <c r="W296" s="87">
        <f t="shared" si="77"/>
        <v>37</v>
      </c>
      <c r="X296" s="29">
        <v>42</v>
      </c>
      <c r="Y296" s="66">
        <f t="shared" si="78"/>
        <v>3.2684824902723736E-3</v>
      </c>
      <c r="Z296" s="87">
        <f t="shared" si="79"/>
        <v>41</v>
      </c>
      <c r="AA296" s="29">
        <v>22</v>
      </c>
      <c r="AB296" s="66">
        <f t="shared" si="80"/>
        <v>3.4375E-3</v>
      </c>
      <c r="AC296" s="87">
        <f t="shared" si="81"/>
        <v>39</v>
      </c>
      <c r="AD296" s="29">
        <v>7</v>
      </c>
      <c r="AE296" s="66">
        <f t="shared" si="82"/>
        <v>3.2879286049788633E-3</v>
      </c>
      <c r="AF296" s="87">
        <f t="shared" si="83"/>
        <v>46</v>
      </c>
      <c r="AG296" s="29">
        <v>4</v>
      </c>
      <c r="AH296" s="66">
        <f t="shared" si="84"/>
        <v>3.8610038610038611E-3</v>
      </c>
      <c r="AI296" s="87">
        <f t="shared" si="85"/>
        <v>42</v>
      </c>
      <c r="AJ296" s="29">
        <v>1</v>
      </c>
      <c r="AK296" s="66">
        <f t="shared" si="86"/>
        <v>1.2987012987012988E-2</v>
      </c>
      <c r="AL296" s="87">
        <f t="shared" si="87"/>
        <v>28</v>
      </c>
      <c r="AM296" s="30">
        <v>505</v>
      </c>
      <c r="AN296" s="79">
        <f t="shared" si="88"/>
        <v>3.4153698405935302E-3</v>
      </c>
      <c r="AO296" s="32">
        <f t="shared" si="89"/>
        <v>41</v>
      </c>
      <c r="AP296" s="33"/>
      <c r="AQ296" s="33"/>
      <c r="AR296" s="33"/>
      <c r="AS296" s="33"/>
      <c r="AT296" s="33"/>
      <c r="AU296" s="33"/>
      <c r="AV296" s="33"/>
      <c r="AW296" s="34"/>
      <c r="AX296" s="34"/>
      <c r="AY296" s="34"/>
      <c r="AZ296" s="34"/>
      <c r="BA296" s="34"/>
      <c r="BB296" s="34"/>
      <c r="BC296" s="34"/>
    </row>
    <row r="297" spans="1:55" x14ac:dyDescent="0.2">
      <c r="A297" s="25" t="s">
        <v>552</v>
      </c>
      <c r="B297" s="26" t="s">
        <v>43</v>
      </c>
      <c r="C297" s="27" t="s">
        <v>60</v>
      </c>
      <c r="D297" s="28" t="s">
        <v>553</v>
      </c>
      <c r="E297" s="28" t="str">
        <f>VLOOKUP(D297,Sheet2!A$1:B$353,2,FALSE)</f>
        <v>Major Urban</v>
      </c>
      <c r="F297" s="29">
        <v>50026</v>
      </c>
      <c r="G297" s="29">
        <v>25519</v>
      </c>
      <c r="H297" s="29">
        <v>17343</v>
      </c>
      <c r="I297" s="29">
        <v>9891</v>
      </c>
      <c r="J297" s="29">
        <v>5432</v>
      </c>
      <c r="K297" s="29">
        <v>2318</v>
      </c>
      <c r="L297" s="29">
        <v>727</v>
      </c>
      <c r="M297" s="29">
        <v>53</v>
      </c>
      <c r="N297" s="30">
        <v>111309</v>
      </c>
      <c r="O297" s="31">
        <v>148</v>
      </c>
      <c r="P297" s="66">
        <f t="shared" si="72"/>
        <v>2.9584615999680166E-3</v>
      </c>
      <c r="Q297" s="87">
        <f t="shared" si="73"/>
        <v>54</v>
      </c>
      <c r="R297" s="29">
        <v>30</v>
      </c>
      <c r="S297" s="66">
        <f t="shared" si="74"/>
        <v>1.1755946549629687E-3</v>
      </c>
      <c r="T297" s="87">
        <f t="shared" si="75"/>
        <v>64</v>
      </c>
      <c r="U297" s="29">
        <v>26</v>
      </c>
      <c r="V297" s="66">
        <f t="shared" si="76"/>
        <v>1.4991639278094909E-3</v>
      </c>
      <c r="W297" s="87">
        <f t="shared" si="77"/>
        <v>64</v>
      </c>
      <c r="X297" s="29">
        <v>20</v>
      </c>
      <c r="Y297" s="66">
        <f t="shared" si="78"/>
        <v>2.0220402386007482E-3</v>
      </c>
      <c r="Z297" s="87">
        <f t="shared" si="79"/>
        <v>59</v>
      </c>
      <c r="AA297" s="29">
        <v>9</v>
      </c>
      <c r="AB297" s="66">
        <f t="shared" si="80"/>
        <v>1.6568483063328424E-3</v>
      </c>
      <c r="AC297" s="87">
        <f t="shared" si="81"/>
        <v>61</v>
      </c>
      <c r="AD297" s="29">
        <v>4</v>
      </c>
      <c r="AE297" s="66">
        <f t="shared" si="82"/>
        <v>1.7256255392579811E-3</v>
      </c>
      <c r="AF297" s="87">
        <f t="shared" si="83"/>
        <v>59</v>
      </c>
      <c r="AG297" s="29">
        <v>2</v>
      </c>
      <c r="AH297" s="66">
        <f t="shared" si="84"/>
        <v>2.751031636863824E-3</v>
      </c>
      <c r="AI297" s="87">
        <f t="shared" si="85"/>
        <v>54</v>
      </c>
      <c r="AJ297" s="29">
        <v>0</v>
      </c>
      <c r="AK297" s="66">
        <f t="shared" si="86"/>
        <v>0</v>
      </c>
      <c r="AL297" s="87">
        <f t="shared" si="87"/>
        <v>53</v>
      </c>
      <c r="AM297" s="30">
        <v>239</v>
      </c>
      <c r="AN297" s="79">
        <f t="shared" si="88"/>
        <v>2.1471758797581507E-3</v>
      </c>
      <c r="AO297" s="32">
        <f t="shared" si="89"/>
        <v>59</v>
      </c>
      <c r="AP297" s="33"/>
      <c r="AQ297" s="33"/>
      <c r="AR297" s="33"/>
      <c r="AS297" s="33"/>
      <c r="AT297" s="33"/>
      <c r="AU297" s="33"/>
      <c r="AV297" s="33"/>
      <c r="AW297" s="34"/>
      <c r="AX297" s="34"/>
      <c r="AY297" s="34"/>
      <c r="AZ297" s="34"/>
      <c r="BA297" s="34"/>
      <c r="BB297" s="34"/>
      <c r="BC297" s="34"/>
    </row>
    <row r="298" spans="1:55" x14ac:dyDescent="0.2">
      <c r="A298" s="25" t="s">
        <v>554</v>
      </c>
      <c r="B298" s="26" t="s">
        <v>38</v>
      </c>
      <c r="C298" s="27" t="s">
        <v>39</v>
      </c>
      <c r="D298" s="28" t="s">
        <v>555</v>
      </c>
      <c r="E298" s="28" t="str">
        <f>VLOOKUP(D298,Sheet2!A$1:B$353,2,FALSE)</f>
        <v>Major Urban</v>
      </c>
      <c r="F298" s="29">
        <v>3802</v>
      </c>
      <c r="G298" s="29">
        <v>28975</v>
      </c>
      <c r="H298" s="29">
        <v>33942</v>
      </c>
      <c r="I298" s="29">
        <v>22339</v>
      </c>
      <c r="J298" s="29">
        <v>8111</v>
      </c>
      <c r="K298" s="29">
        <v>1777</v>
      </c>
      <c r="L298" s="29">
        <v>424</v>
      </c>
      <c r="M298" s="29">
        <v>32</v>
      </c>
      <c r="N298" s="30">
        <v>99402</v>
      </c>
      <c r="O298" s="31">
        <v>87</v>
      </c>
      <c r="P298" s="66">
        <f t="shared" si="72"/>
        <v>2.288269331930563E-2</v>
      </c>
      <c r="Q298" s="87">
        <f t="shared" si="73"/>
        <v>14</v>
      </c>
      <c r="R298" s="29">
        <v>368</v>
      </c>
      <c r="S298" s="66">
        <f t="shared" si="74"/>
        <v>1.270060396893874E-2</v>
      </c>
      <c r="T298" s="87">
        <f t="shared" si="75"/>
        <v>17</v>
      </c>
      <c r="U298" s="29">
        <v>285</v>
      </c>
      <c r="V298" s="66">
        <f t="shared" si="76"/>
        <v>8.3966766837546402E-3</v>
      </c>
      <c r="W298" s="87">
        <f t="shared" si="77"/>
        <v>28</v>
      </c>
      <c r="X298" s="29">
        <v>95</v>
      </c>
      <c r="Y298" s="66">
        <f t="shared" si="78"/>
        <v>4.2526523120999154E-3</v>
      </c>
      <c r="Z298" s="87">
        <f t="shared" si="79"/>
        <v>42</v>
      </c>
      <c r="AA298" s="29">
        <v>22</v>
      </c>
      <c r="AB298" s="66">
        <f t="shared" si="80"/>
        <v>2.7123659228208605E-3</v>
      </c>
      <c r="AC298" s="87">
        <f t="shared" si="81"/>
        <v>56</v>
      </c>
      <c r="AD298" s="29">
        <v>3</v>
      </c>
      <c r="AE298" s="66">
        <f t="shared" si="82"/>
        <v>1.6882386043894203E-3</v>
      </c>
      <c r="AF298" s="87">
        <f t="shared" si="83"/>
        <v>61</v>
      </c>
      <c r="AG298" s="29">
        <v>1</v>
      </c>
      <c r="AH298" s="66">
        <f t="shared" si="84"/>
        <v>2.3584905660377358E-3</v>
      </c>
      <c r="AI298" s="87">
        <f t="shared" si="85"/>
        <v>58</v>
      </c>
      <c r="AJ298" s="29">
        <v>1</v>
      </c>
      <c r="AK298" s="66">
        <f t="shared" si="86"/>
        <v>3.125E-2</v>
      </c>
      <c r="AL298" s="87">
        <f t="shared" si="87"/>
        <v>11</v>
      </c>
      <c r="AM298" s="30">
        <v>862</v>
      </c>
      <c r="AN298" s="79">
        <f t="shared" si="88"/>
        <v>8.6718577091004206E-3</v>
      </c>
      <c r="AO298" s="32">
        <f t="shared" si="89"/>
        <v>23</v>
      </c>
      <c r="AP298" s="33"/>
      <c r="AQ298" s="33"/>
      <c r="AR298" s="33"/>
      <c r="AS298" s="33"/>
      <c r="AT298" s="33"/>
      <c r="AU298" s="33"/>
      <c r="AV298" s="33"/>
      <c r="AW298" s="34"/>
      <c r="AX298" s="34"/>
      <c r="AY298" s="34"/>
      <c r="AZ298" s="34"/>
      <c r="BA298" s="34"/>
      <c r="BB298" s="34"/>
      <c r="BC298" s="34"/>
    </row>
    <row r="299" spans="1:55" x14ac:dyDescent="0.2">
      <c r="A299" s="25" t="s">
        <v>556</v>
      </c>
      <c r="B299" s="26" t="s">
        <v>107</v>
      </c>
      <c r="C299" s="27" t="s">
        <v>39</v>
      </c>
      <c r="D299" s="28" t="s">
        <v>557</v>
      </c>
      <c r="E299" s="28" t="str">
        <f>VLOOKUP(D299,Sheet2!A$1:B$353,2,FALSE)</f>
        <v>Major Urban</v>
      </c>
      <c r="F299" s="29">
        <v>6488</v>
      </c>
      <c r="G299" s="29">
        <v>12357</v>
      </c>
      <c r="H299" s="29">
        <v>35851</v>
      </c>
      <c r="I299" s="29">
        <v>31676</v>
      </c>
      <c r="J299" s="29">
        <v>20860</v>
      </c>
      <c r="K299" s="29">
        <v>14219</v>
      </c>
      <c r="L299" s="29">
        <v>12106</v>
      </c>
      <c r="M299" s="29">
        <v>2525</v>
      </c>
      <c r="N299" s="30">
        <v>136082</v>
      </c>
      <c r="O299" s="31">
        <v>42</v>
      </c>
      <c r="P299" s="66">
        <f t="shared" si="72"/>
        <v>6.473489519112207E-3</v>
      </c>
      <c r="Q299" s="87">
        <f t="shared" si="73"/>
        <v>40</v>
      </c>
      <c r="R299" s="29">
        <v>115</v>
      </c>
      <c r="S299" s="66">
        <f t="shared" si="74"/>
        <v>9.3064659707048636E-3</v>
      </c>
      <c r="T299" s="87">
        <f t="shared" si="75"/>
        <v>24</v>
      </c>
      <c r="U299" s="29">
        <v>375</v>
      </c>
      <c r="V299" s="66">
        <f t="shared" si="76"/>
        <v>1.0459959275891885E-2</v>
      </c>
      <c r="W299" s="87">
        <f t="shared" si="77"/>
        <v>19</v>
      </c>
      <c r="X299" s="29">
        <v>368</v>
      </c>
      <c r="Y299" s="66">
        <f t="shared" si="78"/>
        <v>1.1617628488445511E-2</v>
      </c>
      <c r="Z299" s="87">
        <f t="shared" si="79"/>
        <v>14</v>
      </c>
      <c r="AA299" s="29">
        <v>299</v>
      </c>
      <c r="AB299" s="66">
        <f t="shared" si="80"/>
        <v>1.4333652924256951E-2</v>
      </c>
      <c r="AC299" s="87">
        <f t="shared" si="81"/>
        <v>14</v>
      </c>
      <c r="AD299" s="29">
        <v>210</v>
      </c>
      <c r="AE299" s="66">
        <f t="shared" si="82"/>
        <v>1.4768971095013714E-2</v>
      </c>
      <c r="AF299" s="87">
        <f t="shared" si="83"/>
        <v>12</v>
      </c>
      <c r="AG299" s="29">
        <v>150</v>
      </c>
      <c r="AH299" s="66">
        <f t="shared" si="84"/>
        <v>1.2390550140426235E-2</v>
      </c>
      <c r="AI299" s="87">
        <f t="shared" si="85"/>
        <v>18</v>
      </c>
      <c r="AJ299" s="29">
        <v>70</v>
      </c>
      <c r="AK299" s="66">
        <f t="shared" si="86"/>
        <v>2.7722772277227723E-2</v>
      </c>
      <c r="AL299" s="87">
        <f t="shared" si="87"/>
        <v>13</v>
      </c>
      <c r="AM299" s="30">
        <v>1629</v>
      </c>
      <c r="AN299" s="79">
        <f t="shared" si="88"/>
        <v>1.1970723534339589E-2</v>
      </c>
      <c r="AO299" s="32">
        <f t="shared" si="89"/>
        <v>17</v>
      </c>
      <c r="AP299" s="33"/>
      <c r="AQ299" s="33"/>
      <c r="AR299" s="33"/>
      <c r="AS299" s="33"/>
      <c r="AT299" s="33"/>
      <c r="AU299" s="33"/>
      <c r="AV299" s="33"/>
      <c r="AW299" s="34"/>
      <c r="AX299" s="34"/>
      <c r="AY299" s="34"/>
      <c r="AZ299" s="34"/>
      <c r="BA299" s="34"/>
      <c r="BB299" s="34"/>
      <c r="BC299" s="34"/>
    </row>
    <row r="300" spans="1:55" x14ac:dyDescent="0.2">
      <c r="A300" s="25" t="s">
        <v>558</v>
      </c>
      <c r="B300" s="26" t="s">
        <v>54</v>
      </c>
      <c r="C300" s="27" t="s">
        <v>22</v>
      </c>
      <c r="D300" s="28" t="s">
        <v>689</v>
      </c>
      <c r="E300" s="28" t="str">
        <f>VLOOKUP(D300,Sheet2!A$1:B$353,2,FALSE)</f>
        <v>Other Urban</v>
      </c>
      <c r="F300" s="29">
        <v>26171</v>
      </c>
      <c r="G300" s="29">
        <v>19288</v>
      </c>
      <c r="H300" s="29">
        <v>18837</v>
      </c>
      <c r="I300" s="29">
        <v>11322</v>
      </c>
      <c r="J300" s="29">
        <v>6628</v>
      </c>
      <c r="K300" s="29">
        <v>4332</v>
      </c>
      <c r="L300" s="29">
        <v>2568</v>
      </c>
      <c r="M300" s="29">
        <v>195</v>
      </c>
      <c r="N300" s="30">
        <v>89341</v>
      </c>
      <c r="O300" s="31">
        <v>179</v>
      </c>
      <c r="P300" s="66">
        <f t="shared" si="72"/>
        <v>6.8396316533567685E-3</v>
      </c>
      <c r="Q300" s="87">
        <f t="shared" si="73"/>
        <v>27</v>
      </c>
      <c r="R300" s="29">
        <v>189</v>
      </c>
      <c r="S300" s="66">
        <f t="shared" si="74"/>
        <v>9.79883865615927E-3</v>
      </c>
      <c r="T300" s="87">
        <f t="shared" si="75"/>
        <v>16</v>
      </c>
      <c r="U300" s="29">
        <v>96</v>
      </c>
      <c r="V300" s="66">
        <f t="shared" si="76"/>
        <v>5.096352922439879E-3</v>
      </c>
      <c r="W300" s="87">
        <f t="shared" si="77"/>
        <v>29</v>
      </c>
      <c r="X300" s="29">
        <v>66</v>
      </c>
      <c r="Y300" s="66">
        <f t="shared" si="78"/>
        <v>5.8293587705352413E-3</v>
      </c>
      <c r="Z300" s="87">
        <f t="shared" si="79"/>
        <v>25</v>
      </c>
      <c r="AA300" s="29">
        <v>28</v>
      </c>
      <c r="AB300" s="66">
        <f t="shared" si="80"/>
        <v>4.2245021122510563E-3</v>
      </c>
      <c r="AC300" s="87">
        <f t="shared" si="81"/>
        <v>30</v>
      </c>
      <c r="AD300" s="29">
        <v>13</v>
      </c>
      <c r="AE300" s="66">
        <f t="shared" si="82"/>
        <v>3.0009233610341643E-3</v>
      </c>
      <c r="AF300" s="87">
        <f t="shared" si="83"/>
        <v>42</v>
      </c>
      <c r="AG300" s="29">
        <v>20</v>
      </c>
      <c r="AH300" s="66">
        <f t="shared" si="84"/>
        <v>7.7881619937694704E-3</v>
      </c>
      <c r="AI300" s="87">
        <f t="shared" si="85"/>
        <v>22</v>
      </c>
      <c r="AJ300" s="29">
        <v>1</v>
      </c>
      <c r="AK300" s="66">
        <f t="shared" si="86"/>
        <v>5.1282051282051282E-3</v>
      </c>
      <c r="AL300" s="87">
        <f t="shared" si="87"/>
        <v>27</v>
      </c>
      <c r="AM300" s="30">
        <v>592</v>
      </c>
      <c r="AN300" s="79">
        <f t="shared" si="88"/>
        <v>6.6262969968995198E-3</v>
      </c>
      <c r="AO300" s="32">
        <f t="shared" si="89"/>
        <v>22</v>
      </c>
      <c r="AP300" s="33"/>
      <c r="AQ300" s="33"/>
      <c r="AR300" s="33"/>
      <c r="AS300" s="33"/>
      <c r="AT300" s="33"/>
      <c r="AU300" s="33"/>
      <c r="AV300" s="33"/>
      <c r="AW300" s="34"/>
      <c r="AX300" s="34"/>
      <c r="AY300" s="34"/>
      <c r="AZ300" s="34"/>
      <c r="BA300" s="34"/>
      <c r="BB300" s="34"/>
      <c r="BC300" s="34"/>
    </row>
    <row r="301" spans="1:55" x14ac:dyDescent="0.2">
      <c r="A301" s="25" t="s">
        <v>559</v>
      </c>
      <c r="B301" s="26" t="s">
        <v>18</v>
      </c>
      <c r="C301" s="27" t="s">
        <v>60</v>
      </c>
      <c r="D301" s="28" t="s">
        <v>560</v>
      </c>
      <c r="E301" s="28" t="str">
        <f>VLOOKUP(D301,Sheet2!A$1:B$353,2,FALSE)</f>
        <v>Significant Rural</v>
      </c>
      <c r="F301" s="29">
        <v>4704</v>
      </c>
      <c r="G301" s="29">
        <v>11311</v>
      </c>
      <c r="H301" s="29">
        <v>16367</v>
      </c>
      <c r="I301" s="29">
        <v>12211</v>
      </c>
      <c r="J301" s="29">
        <v>6921</v>
      </c>
      <c r="K301" s="29">
        <v>4747</v>
      </c>
      <c r="L301" s="29">
        <v>3807</v>
      </c>
      <c r="M301" s="29">
        <v>413</v>
      </c>
      <c r="N301" s="30">
        <v>60481</v>
      </c>
      <c r="O301" s="31">
        <v>112</v>
      </c>
      <c r="P301" s="66">
        <f t="shared" si="72"/>
        <v>2.3809523809523808E-2</v>
      </c>
      <c r="Q301" s="87">
        <f t="shared" si="73"/>
        <v>6</v>
      </c>
      <c r="R301" s="29">
        <v>159</v>
      </c>
      <c r="S301" s="66">
        <f t="shared" si="74"/>
        <v>1.4057112545309875E-2</v>
      </c>
      <c r="T301" s="87">
        <f t="shared" si="75"/>
        <v>5</v>
      </c>
      <c r="U301" s="29">
        <v>153</v>
      </c>
      <c r="V301" s="66">
        <f t="shared" si="76"/>
        <v>9.348078450540722E-3</v>
      </c>
      <c r="W301" s="87">
        <f t="shared" si="77"/>
        <v>14</v>
      </c>
      <c r="X301" s="29">
        <v>90</v>
      </c>
      <c r="Y301" s="66">
        <f t="shared" si="78"/>
        <v>7.3704037343378919E-3</v>
      </c>
      <c r="Z301" s="87">
        <f t="shared" si="79"/>
        <v>15</v>
      </c>
      <c r="AA301" s="29">
        <v>42</v>
      </c>
      <c r="AB301" s="66">
        <f t="shared" si="80"/>
        <v>6.0684872128305162E-3</v>
      </c>
      <c r="AC301" s="87">
        <f t="shared" si="81"/>
        <v>22</v>
      </c>
      <c r="AD301" s="29">
        <v>21</v>
      </c>
      <c r="AE301" s="66">
        <f t="shared" si="82"/>
        <v>4.4238466399831476E-3</v>
      </c>
      <c r="AF301" s="87">
        <f t="shared" si="83"/>
        <v>36</v>
      </c>
      <c r="AG301" s="29">
        <v>16</v>
      </c>
      <c r="AH301" s="66">
        <f t="shared" si="84"/>
        <v>4.2027843446283165E-3</v>
      </c>
      <c r="AI301" s="87">
        <f t="shared" si="85"/>
        <v>40</v>
      </c>
      <c r="AJ301" s="29">
        <v>8</v>
      </c>
      <c r="AK301" s="66">
        <f t="shared" si="86"/>
        <v>1.9370460048426151E-2</v>
      </c>
      <c r="AL301" s="87">
        <f t="shared" si="87"/>
        <v>21</v>
      </c>
      <c r="AM301" s="30">
        <v>601</v>
      </c>
      <c r="AN301" s="79">
        <f t="shared" si="88"/>
        <v>9.9370050098377995E-3</v>
      </c>
      <c r="AO301" s="32">
        <f t="shared" si="89"/>
        <v>10</v>
      </c>
      <c r="AP301" s="33"/>
      <c r="AQ301" s="33"/>
      <c r="AR301" s="33"/>
      <c r="AS301" s="33"/>
      <c r="AT301" s="33"/>
      <c r="AU301" s="33"/>
      <c r="AV301" s="33"/>
      <c r="AW301" s="34"/>
      <c r="AX301" s="34"/>
      <c r="AY301" s="34"/>
      <c r="AZ301" s="34"/>
      <c r="BA301" s="34"/>
      <c r="BB301" s="34"/>
      <c r="BC301" s="34"/>
    </row>
    <row r="302" spans="1:55" x14ac:dyDescent="0.2">
      <c r="A302" s="25" t="s">
        <v>561</v>
      </c>
      <c r="B302" s="26" t="s">
        <v>18</v>
      </c>
      <c r="C302" s="27" t="s">
        <v>10</v>
      </c>
      <c r="D302" s="28" t="s">
        <v>562</v>
      </c>
      <c r="E302" s="28" t="str">
        <f>VLOOKUP(D302,Sheet2!A$1:B$353,2,FALSE)</f>
        <v>Major Urban</v>
      </c>
      <c r="F302" s="29">
        <v>277</v>
      </c>
      <c r="G302" s="29">
        <v>3861</v>
      </c>
      <c r="H302" s="29">
        <v>13644</v>
      </c>
      <c r="I302" s="29">
        <v>12127</v>
      </c>
      <c r="J302" s="29">
        <v>3510</v>
      </c>
      <c r="K302" s="29">
        <v>2128</v>
      </c>
      <c r="L302" s="29">
        <v>1822</v>
      </c>
      <c r="M302" s="29">
        <v>80</v>
      </c>
      <c r="N302" s="30">
        <v>37449</v>
      </c>
      <c r="O302" s="31">
        <v>9</v>
      </c>
      <c r="P302" s="66">
        <f t="shared" si="72"/>
        <v>3.2490974729241874E-2</v>
      </c>
      <c r="Q302" s="87">
        <f t="shared" si="73"/>
        <v>10</v>
      </c>
      <c r="R302" s="29">
        <v>57</v>
      </c>
      <c r="S302" s="66">
        <f t="shared" si="74"/>
        <v>1.4763014763014764E-2</v>
      </c>
      <c r="T302" s="87">
        <f t="shared" si="75"/>
        <v>15</v>
      </c>
      <c r="U302" s="29">
        <v>107</v>
      </c>
      <c r="V302" s="66">
        <f t="shared" si="76"/>
        <v>7.8422749926707717E-3</v>
      </c>
      <c r="W302" s="87">
        <f t="shared" si="77"/>
        <v>29</v>
      </c>
      <c r="X302" s="29">
        <v>60</v>
      </c>
      <c r="Y302" s="66">
        <f t="shared" si="78"/>
        <v>4.9476375030922731E-3</v>
      </c>
      <c r="Z302" s="87">
        <f t="shared" si="79"/>
        <v>39</v>
      </c>
      <c r="AA302" s="29">
        <v>13</v>
      </c>
      <c r="AB302" s="66">
        <f t="shared" si="80"/>
        <v>3.7037037037037038E-3</v>
      </c>
      <c r="AC302" s="87">
        <f t="shared" si="81"/>
        <v>44</v>
      </c>
      <c r="AD302" s="29">
        <v>7</v>
      </c>
      <c r="AE302" s="66">
        <f t="shared" si="82"/>
        <v>3.2894736842105261E-3</v>
      </c>
      <c r="AF302" s="87">
        <f t="shared" si="83"/>
        <v>49</v>
      </c>
      <c r="AG302" s="29">
        <v>8</v>
      </c>
      <c r="AH302" s="66">
        <f t="shared" si="84"/>
        <v>4.3907793633369925E-3</v>
      </c>
      <c r="AI302" s="87">
        <f t="shared" si="85"/>
        <v>45</v>
      </c>
      <c r="AJ302" s="29">
        <v>1</v>
      </c>
      <c r="AK302" s="66">
        <f t="shared" si="86"/>
        <v>1.2500000000000001E-2</v>
      </c>
      <c r="AL302" s="87">
        <f t="shared" si="87"/>
        <v>25</v>
      </c>
      <c r="AM302" s="30">
        <v>262</v>
      </c>
      <c r="AN302" s="79">
        <f t="shared" si="88"/>
        <v>6.9961814734705863E-3</v>
      </c>
      <c r="AO302" s="32">
        <f t="shared" si="89"/>
        <v>30</v>
      </c>
      <c r="AP302" s="33"/>
      <c r="AQ302" s="33"/>
      <c r="AR302" s="33"/>
      <c r="AS302" s="33"/>
      <c r="AT302" s="33"/>
      <c r="AU302" s="33"/>
      <c r="AV302" s="33"/>
      <c r="AW302" s="34"/>
      <c r="AX302" s="34"/>
      <c r="AY302" s="34"/>
      <c r="AZ302" s="34"/>
      <c r="BA302" s="34"/>
      <c r="BB302" s="34"/>
      <c r="BC302" s="34"/>
    </row>
    <row r="303" spans="1:55" x14ac:dyDescent="0.2">
      <c r="A303" s="25" t="s">
        <v>563</v>
      </c>
      <c r="B303" s="26" t="s">
        <v>18</v>
      </c>
      <c r="C303" s="27" t="s">
        <v>10</v>
      </c>
      <c r="D303" s="28" t="s">
        <v>564</v>
      </c>
      <c r="E303" s="28" t="str">
        <f>VLOOKUP(D303,Sheet2!A$1:B$353,2,FALSE)</f>
        <v>Significant Rural</v>
      </c>
      <c r="F303" s="29">
        <v>18646</v>
      </c>
      <c r="G303" s="29">
        <v>15210</v>
      </c>
      <c r="H303" s="29">
        <v>10395</v>
      </c>
      <c r="I303" s="29">
        <v>6337</v>
      </c>
      <c r="J303" s="29">
        <v>2940</v>
      </c>
      <c r="K303" s="29">
        <v>972</v>
      </c>
      <c r="L303" s="29">
        <v>573</v>
      </c>
      <c r="M303" s="29">
        <v>43</v>
      </c>
      <c r="N303" s="30">
        <v>55116</v>
      </c>
      <c r="O303" s="31">
        <v>412</v>
      </c>
      <c r="P303" s="66">
        <f t="shared" si="72"/>
        <v>2.209589188029604E-2</v>
      </c>
      <c r="Q303" s="87">
        <f t="shared" si="73"/>
        <v>8</v>
      </c>
      <c r="R303" s="29">
        <v>249</v>
      </c>
      <c r="S303" s="66">
        <f t="shared" si="74"/>
        <v>1.6370808678500985E-2</v>
      </c>
      <c r="T303" s="87">
        <f t="shared" si="75"/>
        <v>2</v>
      </c>
      <c r="U303" s="29">
        <v>230</v>
      </c>
      <c r="V303" s="66">
        <f t="shared" si="76"/>
        <v>2.2126022126022125E-2</v>
      </c>
      <c r="W303" s="87">
        <f t="shared" si="77"/>
        <v>2</v>
      </c>
      <c r="X303" s="29">
        <v>229</v>
      </c>
      <c r="Y303" s="66">
        <f t="shared" si="78"/>
        <v>3.613697333122929E-2</v>
      </c>
      <c r="Z303" s="87">
        <f t="shared" si="79"/>
        <v>2</v>
      </c>
      <c r="AA303" s="29">
        <v>135</v>
      </c>
      <c r="AB303" s="66">
        <f t="shared" si="80"/>
        <v>4.5918367346938778E-2</v>
      </c>
      <c r="AC303" s="87">
        <f t="shared" si="81"/>
        <v>2</v>
      </c>
      <c r="AD303" s="29">
        <v>56</v>
      </c>
      <c r="AE303" s="66">
        <f t="shared" si="82"/>
        <v>5.7613168724279837E-2</v>
      </c>
      <c r="AF303" s="87">
        <f t="shared" si="83"/>
        <v>1</v>
      </c>
      <c r="AG303" s="29">
        <v>43</v>
      </c>
      <c r="AH303" s="66">
        <f t="shared" si="84"/>
        <v>7.5043630017452012E-2</v>
      </c>
      <c r="AI303" s="87">
        <f t="shared" si="85"/>
        <v>1</v>
      </c>
      <c r="AJ303" s="29">
        <v>6</v>
      </c>
      <c r="AK303" s="66">
        <f t="shared" si="86"/>
        <v>0.13953488372093023</v>
      </c>
      <c r="AL303" s="87">
        <f t="shared" si="87"/>
        <v>1</v>
      </c>
      <c r="AM303" s="30">
        <v>1360</v>
      </c>
      <c r="AN303" s="79">
        <f t="shared" si="88"/>
        <v>2.4675230423107628E-2</v>
      </c>
      <c r="AO303" s="32">
        <f t="shared" si="89"/>
        <v>3</v>
      </c>
      <c r="AP303" s="33"/>
      <c r="AQ303" s="33"/>
      <c r="AR303" s="33"/>
      <c r="AS303" s="33"/>
      <c r="AT303" s="33"/>
      <c r="AU303" s="33"/>
      <c r="AV303" s="33"/>
      <c r="AW303" s="34"/>
      <c r="AX303" s="34"/>
      <c r="AY303" s="34"/>
      <c r="AZ303" s="34"/>
      <c r="BA303" s="34"/>
      <c r="BB303" s="34"/>
      <c r="BC303" s="34"/>
    </row>
    <row r="304" spans="1:55" x14ac:dyDescent="0.2">
      <c r="A304" s="25" t="s">
        <v>565</v>
      </c>
      <c r="B304" s="26" t="s">
        <v>18</v>
      </c>
      <c r="C304" s="27" t="s">
        <v>19</v>
      </c>
      <c r="D304" s="28" t="s">
        <v>566</v>
      </c>
      <c r="E304" s="28" t="str">
        <f>VLOOKUP(D304,Sheet2!A$1:B$353,2,FALSE)</f>
        <v>Rural 50</v>
      </c>
      <c r="F304" s="29">
        <v>892</v>
      </c>
      <c r="G304" s="29">
        <v>3190</v>
      </c>
      <c r="H304" s="29">
        <v>9397</v>
      </c>
      <c r="I304" s="29">
        <v>12137</v>
      </c>
      <c r="J304" s="29">
        <v>9197</v>
      </c>
      <c r="K304" s="29">
        <v>6659</v>
      </c>
      <c r="L304" s="29">
        <v>7949</v>
      </c>
      <c r="M304" s="29">
        <v>1919</v>
      </c>
      <c r="N304" s="30">
        <v>51340</v>
      </c>
      <c r="O304" s="31">
        <v>52</v>
      </c>
      <c r="P304" s="66">
        <f t="shared" si="72"/>
        <v>5.829596412556054E-2</v>
      </c>
      <c r="Q304" s="87">
        <f t="shared" si="73"/>
        <v>1</v>
      </c>
      <c r="R304" s="29">
        <v>19</v>
      </c>
      <c r="S304" s="66">
        <f t="shared" si="74"/>
        <v>5.9561128526645765E-3</v>
      </c>
      <c r="T304" s="87">
        <f t="shared" si="75"/>
        <v>24</v>
      </c>
      <c r="U304" s="29">
        <v>65</v>
      </c>
      <c r="V304" s="66">
        <f t="shared" si="76"/>
        <v>6.9171012025114401E-3</v>
      </c>
      <c r="W304" s="87">
        <f t="shared" si="77"/>
        <v>20</v>
      </c>
      <c r="X304" s="29">
        <v>77</v>
      </c>
      <c r="Y304" s="66">
        <f t="shared" si="78"/>
        <v>6.3442366317870971E-3</v>
      </c>
      <c r="Z304" s="87">
        <f t="shared" si="79"/>
        <v>22</v>
      </c>
      <c r="AA304" s="29">
        <v>65</v>
      </c>
      <c r="AB304" s="66">
        <f t="shared" si="80"/>
        <v>7.0675220180493638E-3</v>
      </c>
      <c r="AC304" s="87">
        <f t="shared" si="81"/>
        <v>21</v>
      </c>
      <c r="AD304" s="29">
        <v>48</v>
      </c>
      <c r="AE304" s="66">
        <f t="shared" si="82"/>
        <v>7.208289532962907E-3</v>
      </c>
      <c r="AF304" s="87">
        <f t="shared" si="83"/>
        <v>25</v>
      </c>
      <c r="AG304" s="29">
        <v>60</v>
      </c>
      <c r="AH304" s="66">
        <f t="shared" si="84"/>
        <v>7.5481192602843122E-3</v>
      </c>
      <c r="AI304" s="87">
        <f t="shared" si="85"/>
        <v>32</v>
      </c>
      <c r="AJ304" s="29">
        <v>38</v>
      </c>
      <c r="AK304" s="66">
        <f t="shared" si="86"/>
        <v>1.9801980198019802E-2</v>
      </c>
      <c r="AL304" s="87">
        <f t="shared" si="87"/>
        <v>29</v>
      </c>
      <c r="AM304" s="30">
        <v>424</v>
      </c>
      <c r="AN304" s="79">
        <f t="shared" si="88"/>
        <v>8.2586677054927934E-3</v>
      </c>
      <c r="AO304" s="32">
        <f t="shared" si="89"/>
        <v>18</v>
      </c>
      <c r="AP304" s="33"/>
      <c r="AQ304" s="33"/>
      <c r="AR304" s="33"/>
      <c r="AS304" s="33"/>
      <c r="AT304" s="33"/>
      <c r="AU304" s="33"/>
      <c r="AV304" s="33"/>
      <c r="AW304" s="34"/>
      <c r="AX304" s="34"/>
      <c r="AY304" s="34"/>
      <c r="AZ304" s="34"/>
      <c r="BA304" s="34"/>
      <c r="BB304" s="34"/>
      <c r="BC304" s="34"/>
    </row>
    <row r="305" spans="1:55" x14ac:dyDescent="0.2">
      <c r="A305" s="25" t="s">
        <v>567</v>
      </c>
      <c r="B305" s="26" t="s">
        <v>18</v>
      </c>
      <c r="C305" s="27" t="s">
        <v>19</v>
      </c>
      <c r="D305" s="28" t="s">
        <v>568</v>
      </c>
      <c r="E305" s="28" t="str">
        <f>VLOOKUP(D305,Sheet2!A$1:B$353,2,FALSE)</f>
        <v>Rural 80</v>
      </c>
      <c r="F305" s="29">
        <v>4021</v>
      </c>
      <c r="G305" s="29">
        <v>7243</v>
      </c>
      <c r="H305" s="29">
        <v>16084</v>
      </c>
      <c r="I305" s="29">
        <v>13424</v>
      </c>
      <c r="J305" s="29">
        <v>10353</v>
      </c>
      <c r="K305" s="29">
        <v>7206</v>
      </c>
      <c r="L305" s="29">
        <v>6481</v>
      </c>
      <c r="M305" s="29">
        <v>853</v>
      </c>
      <c r="N305" s="30">
        <v>65665</v>
      </c>
      <c r="O305" s="31">
        <v>117</v>
      </c>
      <c r="P305" s="66">
        <f t="shared" si="72"/>
        <v>2.9097239492663518E-2</v>
      </c>
      <c r="Q305" s="87">
        <f t="shared" si="73"/>
        <v>19</v>
      </c>
      <c r="R305" s="29">
        <v>98</v>
      </c>
      <c r="S305" s="66">
        <f t="shared" si="74"/>
        <v>1.3530305122186939E-2</v>
      </c>
      <c r="T305" s="87">
        <f t="shared" si="75"/>
        <v>24</v>
      </c>
      <c r="U305" s="29">
        <v>118</v>
      </c>
      <c r="V305" s="66">
        <f t="shared" si="76"/>
        <v>7.3364834618254169E-3</v>
      </c>
      <c r="W305" s="87">
        <f t="shared" si="77"/>
        <v>38</v>
      </c>
      <c r="X305" s="29">
        <v>169</v>
      </c>
      <c r="Y305" s="66">
        <f t="shared" si="78"/>
        <v>1.2589392133492253E-2</v>
      </c>
      <c r="Z305" s="87">
        <f t="shared" si="79"/>
        <v>27</v>
      </c>
      <c r="AA305" s="29">
        <v>108</v>
      </c>
      <c r="AB305" s="66">
        <f t="shared" si="80"/>
        <v>1.0431758910460736E-2</v>
      </c>
      <c r="AC305" s="87">
        <f t="shared" si="81"/>
        <v>30</v>
      </c>
      <c r="AD305" s="29">
        <v>101</v>
      </c>
      <c r="AE305" s="66">
        <f t="shared" si="82"/>
        <v>1.4016097696364142E-2</v>
      </c>
      <c r="AF305" s="87">
        <f t="shared" si="83"/>
        <v>29</v>
      </c>
      <c r="AG305" s="29">
        <v>115</v>
      </c>
      <c r="AH305" s="66">
        <f t="shared" si="84"/>
        <v>1.7744175281592348E-2</v>
      </c>
      <c r="AI305" s="87">
        <f t="shared" si="85"/>
        <v>32</v>
      </c>
      <c r="AJ305" s="29">
        <v>35</v>
      </c>
      <c r="AK305" s="66">
        <f t="shared" si="86"/>
        <v>4.1031652989449004E-2</v>
      </c>
      <c r="AL305" s="87">
        <f t="shared" si="87"/>
        <v>35</v>
      </c>
      <c r="AM305" s="30">
        <v>861</v>
      </c>
      <c r="AN305" s="79">
        <f t="shared" si="88"/>
        <v>1.3112007918982715E-2</v>
      </c>
      <c r="AO305" s="32">
        <f t="shared" si="89"/>
        <v>26</v>
      </c>
      <c r="AP305" s="33"/>
      <c r="AQ305" s="33"/>
      <c r="AR305" s="33"/>
      <c r="AS305" s="33"/>
      <c r="AT305" s="33"/>
      <c r="AU305" s="33"/>
      <c r="AV305" s="33"/>
      <c r="AW305" s="34"/>
      <c r="AX305" s="34"/>
      <c r="AY305" s="34"/>
      <c r="AZ305" s="34"/>
      <c r="BA305" s="34"/>
      <c r="BB305" s="34"/>
      <c r="BC305" s="34"/>
    </row>
    <row r="306" spans="1:55" x14ac:dyDescent="0.2">
      <c r="A306" s="25" t="s">
        <v>569</v>
      </c>
      <c r="B306" s="26" t="s">
        <v>18</v>
      </c>
      <c r="C306" s="27" t="s">
        <v>25</v>
      </c>
      <c r="D306" s="28" t="s">
        <v>570</v>
      </c>
      <c r="E306" s="28" t="str">
        <f>VLOOKUP(D306,Sheet2!A$1:B$353,2,FALSE)</f>
        <v>Significant Rural</v>
      </c>
      <c r="F306" s="29">
        <v>10422</v>
      </c>
      <c r="G306" s="29">
        <v>9534</v>
      </c>
      <c r="H306" s="29">
        <v>6619</v>
      </c>
      <c r="I306" s="29">
        <v>3555</v>
      </c>
      <c r="J306" s="29">
        <v>2079</v>
      </c>
      <c r="K306" s="29">
        <v>767</v>
      </c>
      <c r="L306" s="29">
        <v>432</v>
      </c>
      <c r="M306" s="29">
        <v>39</v>
      </c>
      <c r="N306" s="30">
        <v>33447</v>
      </c>
      <c r="O306" s="31">
        <v>21</v>
      </c>
      <c r="P306" s="66">
        <f t="shared" si="72"/>
        <v>2.0149683362118594E-3</v>
      </c>
      <c r="Q306" s="87">
        <f t="shared" si="73"/>
        <v>52</v>
      </c>
      <c r="R306" s="29">
        <v>25</v>
      </c>
      <c r="S306" s="66">
        <f t="shared" si="74"/>
        <v>2.6221942521501992E-3</v>
      </c>
      <c r="T306" s="87">
        <f t="shared" si="75"/>
        <v>48</v>
      </c>
      <c r="U306" s="29">
        <v>10</v>
      </c>
      <c r="V306" s="66">
        <f t="shared" si="76"/>
        <v>1.5108022359873092E-3</v>
      </c>
      <c r="W306" s="87">
        <f t="shared" si="77"/>
        <v>51</v>
      </c>
      <c r="X306" s="29">
        <v>6</v>
      </c>
      <c r="Y306" s="66">
        <f t="shared" si="78"/>
        <v>1.6877637130801688E-3</v>
      </c>
      <c r="Z306" s="87">
        <f t="shared" si="79"/>
        <v>50</v>
      </c>
      <c r="AA306" s="29">
        <v>6</v>
      </c>
      <c r="AB306" s="66">
        <f t="shared" si="80"/>
        <v>2.886002886002886E-3</v>
      </c>
      <c r="AC306" s="87">
        <f t="shared" si="81"/>
        <v>43</v>
      </c>
      <c r="AD306" s="29">
        <v>1</v>
      </c>
      <c r="AE306" s="66">
        <f t="shared" si="82"/>
        <v>1.3037809647979139E-3</v>
      </c>
      <c r="AF306" s="87">
        <f t="shared" si="83"/>
        <v>54</v>
      </c>
      <c r="AG306" s="29">
        <v>2</v>
      </c>
      <c r="AH306" s="66">
        <f t="shared" si="84"/>
        <v>4.6296296296296294E-3</v>
      </c>
      <c r="AI306" s="87">
        <f t="shared" si="85"/>
        <v>38</v>
      </c>
      <c r="AJ306" s="29">
        <v>0</v>
      </c>
      <c r="AK306" s="66">
        <f t="shared" si="86"/>
        <v>0</v>
      </c>
      <c r="AL306" s="87">
        <f t="shared" si="87"/>
        <v>45</v>
      </c>
      <c r="AM306" s="30">
        <v>71</v>
      </c>
      <c r="AN306" s="79">
        <f t="shared" si="88"/>
        <v>2.1227613836816454E-3</v>
      </c>
      <c r="AO306" s="32">
        <f t="shared" si="89"/>
        <v>51</v>
      </c>
      <c r="AP306" s="33"/>
      <c r="AQ306" s="33"/>
      <c r="AR306" s="33"/>
      <c r="AS306" s="33"/>
      <c r="AT306" s="33"/>
      <c r="AU306" s="33"/>
      <c r="AV306" s="33"/>
      <c r="AW306" s="34"/>
      <c r="AX306" s="34"/>
      <c r="AY306" s="34"/>
      <c r="AZ306" s="34"/>
      <c r="BA306" s="34"/>
      <c r="BB306" s="34"/>
      <c r="BC306" s="34"/>
    </row>
    <row r="307" spans="1:55" x14ac:dyDescent="0.2">
      <c r="A307" s="25" t="s">
        <v>571</v>
      </c>
      <c r="B307" s="26" t="s">
        <v>18</v>
      </c>
      <c r="C307" s="27" t="s">
        <v>10</v>
      </c>
      <c r="D307" s="28" t="s">
        <v>572</v>
      </c>
      <c r="E307" s="28" t="str">
        <f>VLOOKUP(D307,Sheet2!A$1:B$353,2,FALSE)</f>
        <v>Other Urban</v>
      </c>
      <c r="F307" s="29">
        <v>676</v>
      </c>
      <c r="G307" s="29">
        <v>4941</v>
      </c>
      <c r="H307" s="29">
        <v>15139</v>
      </c>
      <c r="I307" s="29">
        <v>11606</v>
      </c>
      <c r="J307" s="29">
        <v>5133</v>
      </c>
      <c r="K307" s="29">
        <v>4273</v>
      </c>
      <c r="L307" s="29">
        <v>3734</v>
      </c>
      <c r="M307" s="29">
        <v>620</v>
      </c>
      <c r="N307" s="30">
        <v>46122</v>
      </c>
      <c r="O307" s="31">
        <v>39</v>
      </c>
      <c r="P307" s="66">
        <f t="shared" si="72"/>
        <v>5.7692307692307696E-2</v>
      </c>
      <c r="Q307" s="87">
        <f t="shared" si="73"/>
        <v>2</v>
      </c>
      <c r="R307" s="29">
        <v>96</v>
      </c>
      <c r="S307" s="66">
        <f t="shared" si="74"/>
        <v>1.9429265330904676E-2</v>
      </c>
      <c r="T307" s="87">
        <f t="shared" si="75"/>
        <v>3</v>
      </c>
      <c r="U307" s="29">
        <v>240</v>
      </c>
      <c r="V307" s="66">
        <f t="shared" si="76"/>
        <v>1.585309465618601E-2</v>
      </c>
      <c r="W307" s="87">
        <f t="shared" si="77"/>
        <v>7</v>
      </c>
      <c r="X307" s="29">
        <v>106</v>
      </c>
      <c r="Y307" s="66">
        <f t="shared" si="78"/>
        <v>9.1332069619162494E-3</v>
      </c>
      <c r="Z307" s="87">
        <f t="shared" si="79"/>
        <v>17</v>
      </c>
      <c r="AA307" s="29">
        <v>73</v>
      </c>
      <c r="AB307" s="66">
        <f t="shared" si="80"/>
        <v>1.422170270796805E-2</v>
      </c>
      <c r="AC307" s="87">
        <f t="shared" si="81"/>
        <v>10</v>
      </c>
      <c r="AD307" s="29">
        <v>27</v>
      </c>
      <c r="AE307" s="66">
        <f t="shared" si="82"/>
        <v>6.3187456119822138E-3</v>
      </c>
      <c r="AF307" s="87">
        <f t="shared" si="83"/>
        <v>22</v>
      </c>
      <c r="AG307" s="29">
        <v>25</v>
      </c>
      <c r="AH307" s="66">
        <f t="shared" si="84"/>
        <v>6.6952329941081948E-3</v>
      </c>
      <c r="AI307" s="87">
        <f t="shared" si="85"/>
        <v>27</v>
      </c>
      <c r="AJ307" s="29">
        <v>8</v>
      </c>
      <c r="AK307" s="66">
        <f t="shared" si="86"/>
        <v>1.2903225806451613E-2</v>
      </c>
      <c r="AL307" s="87">
        <f t="shared" si="87"/>
        <v>24</v>
      </c>
      <c r="AM307" s="30">
        <v>614</v>
      </c>
      <c r="AN307" s="79">
        <f t="shared" si="88"/>
        <v>1.3312518971423616E-2</v>
      </c>
      <c r="AO307" s="32">
        <f t="shared" si="89"/>
        <v>11</v>
      </c>
      <c r="AP307" s="33"/>
      <c r="AQ307" s="33"/>
      <c r="AR307" s="33"/>
      <c r="AS307" s="33"/>
      <c r="AT307" s="33"/>
      <c r="AU307" s="33"/>
      <c r="AV307" s="33"/>
      <c r="AW307" s="34"/>
      <c r="AX307" s="34"/>
      <c r="AY307" s="34"/>
      <c r="AZ307" s="34"/>
      <c r="BA307" s="34"/>
      <c r="BB307" s="34"/>
      <c r="BC307" s="34"/>
    </row>
    <row r="308" spans="1:55" x14ac:dyDescent="0.2">
      <c r="A308" s="25" t="s">
        <v>573</v>
      </c>
      <c r="B308" s="26" t="s">
        <v>54</v>
      </c>
      <c r="C308" s="27" t="s">
        <v>19</v>
      </c>
      <c r="D308" s="28" t="s">
        <v>690</v>
      </c>
      <c r="E308" s="28" t="str">
        <f>VLOOKUP(D308,Sheet2!A$1:B$353,2,FALSE)</f>
        <v>Significant Rural</v>
      </c>
      <c r="F308" s="29">
        <v>2372</v>
      </c>
      <c r="G308" s="29">
        <v>6246</v>
      </c>
      <c r="H308" s="29">
        <v>18619</v>
      </c>
      <c r="I308" s="29">
        <v>16732</v>
      </c>
      <c r="J308" s="29">
        <v>10087</v>
      </c>
      <c r="K308" s="29">
        <v>6430</v>
      </c>
      <c r="L308" s="29">
        <v>4242</v>
      </c>
      <c r="M308" s="29">
        <v>671</v>
      </c>
      <c r="N308" s="30">
        <v>65399</v>
      </c>
      <c r="O308" s="31">
        <v>39</v>
      </c>
      <c r="P308" s="66">
        <f t="shared" si="72"/>
        <v>1.6441821247892074E-2</v>
      </c>
      <c r="Q308" s="87">
        <f t="shared" si="73"/>
        <v>11</v>
      </c>
      <c r="R308" s="29">
        <v>69</v>
      </c>
      <c r="S308" s="66">
        <f t="shared" si="74"/>
        <v>1.1047070124879923E-2</v>
      </c>
      <c r="T308" s="87">
        <f t="shared" si="75"/>
        <v>9</v>
      </c>
      <c r="U308" s="29">
        <v>169</v>
      </c>
      <c r="V308" s="66">
        <f t="shared" si="76"/>
        <v>9.0767495569042383E-3</v>
      </c>
      <c r="W308" s="87">
        <f t="shared" si="77"/>
        <v>15</v>
      </c>
      <c r="X308" s="29">
        <v>81</v>
      </c>
      <c r="Y308" s="66">
        <f t="shared" si="78"/>
        <v>4.8410231890987331E-3</v>
      </c>
      <c r="Z308" s="87">
        <f t="shared" si="79"/>
        <v>27</v>
      </c>
      <c r="AA308" s="29">
        <v>68</v>
      </c>
      <c r="AB308" s="66">
        <f t="shared" si="80"/>
        <v>6.7413502528006347E-3</v>
      </c>
      <c r="AC308" s="87">
        <f t="shared" si="81"/>
        <v>20</v>
      </c>
      <c r="AD308" s="29">
        <v>59</v>
      </c>
      <c r="AE308" s="66">
        <f t="shared" si="82"/>
        <v>9.1757387247278378E-3</v>
      </c>
      <c r="AF308" s="87">
        <f t="shared" si="83"/>
        <v>14</v>
      </c>
      <c r="AG308" s="29">
        <v>56</v>
      </c>
      <c r="AH308" s="66">
        <f t="shared" si="84"/>
        <v>1.3201320132013201E-2</v>
      </c>
      <c r="AI308" s="87">
        <f t="shared" si="85"/>
        <v>14</v>
      </c>
      <c r="AJ308" s="29">
        <v>37</v>
      </c>
      <c r="AK308" s="66">
        <f t="shared" si="86"/>
        <v>5.5141579731743669E-2</v>
      </c>
      <c r="AL308" s="87">
        <f t="shared" si="87"/>
        <v>7</v>
      </c>
      <c r="AM308" s="30">
        <v>578</v>
      </c>
      <c r="AN308" s="79">
        <f t="shared" si="88"/>
        <v>8.838055627761892E-3</v>
      </c>
      <c r="AO308" s="32">
        <f t="shared" si="89"/>
        <v>14</v>
      </c>
      <c r="AP308" s="33"/>
      <c r="AQ308" s="33"/>
      <c r="AR308" s="33"/>
      <c r="AS308" s="33"/>
      <c r="AT308" s="33"/>
      <c r="AU308" s="33"/>
      <c r="AV308" s="33"/>
      <c r="AW308" s="34"/>
      <c r="AX308" s="34"/>
      <c r="AY308" s="34"/>
      <c r="AZ308" s="34"/>
      <c r="BA308" s="34"/>
      <c r="BB308" s="34"/>
      <c r="BC308" s="34"/>
    </row>
    <row r="309" spans="1:55" x14ac:dyDescent="0.2">
      <c r="A309" s="25" t="s">
        <v>574</v>
      </c>
      <c r="B309" s="26" t="s">
        <v>18</v>
      </c>
      <c r="C309" s="27" t="s">
        <v>55</v>
      </c>
      <c r="D309" s="28" t="s">
        <v>575</v>
      </c>
      <c r="E309" s="28" t="str">
        <f>VLOOKUP(D309,Sheet2!A$1:B$353,2,FALSE)</f>
        <v>Rural 80</v>
      </c>
      <c r="F309" s="29">
        <v>3281</v>
      </c>
      <c r="G309" s="29">
        <v>6280</v>
      </c>
      <c r="H309" s="29">
        <v>5043</v>
      </c>
      <c r="I309" s="29">
        <v>4070</v>
      </c>
      <c r="J309" s="29">
        <v>3226</v>
      </c>
      <c r="K309" s="29">
        <v>1711</v>
      </c>
      <c r="L309" s="29">
        <v>1009</v>
      </c>
      <c r="M309" s="29">
        <v>84</v>
      </c>
      <c r="N309" s="30">
        <v>24704</v>
      </c>
      <c r="O309" s="31">
        <v>86</v>
      </c>
      <c r="P309" s="66">
        <f t="shared" si="72"/>
        <v>2.6211520877781166E-2</v>
      </c>
      <c r="Q309" s="87">
        <f t="shared" si="73"/>
        <v>21</v>
      </c>
      <c r="R309" s="29">
        <v>130</v>
      </c>
      <c r="S309" s="66">
        <f t="shared" si="74"/>
        <v>2.0700636942675158E-2</v>
      </c>
      <c r="T309" s="87">
        <f t="shared" si="75"/>
        <v>20</v>
      </c>
      <c r="U309" s="29">
        <v>117</v>
      </c>
      <c r="V309" s="66">
        <f t="shared" si="76"/>
        <v>2.3200475907198096E-2</v>
      </c>
      <c r="W309" s="87">
        <f t="shared" si="77"/>
        <v>21</v>
      </c>
      <c r="X309" s="29">
        <v>80</v>
      </c>
      <c r="Y309" s="66">
        <f t="shared" si="78"/>
        <v>1.9656019656019656E-2</v>
      </c>
      <c r="Z309" s="87">
        <f t="shared" si="79"/>
        <v>22</v>
      </c>
      <c r="AA309" s="29">
        <v>58</v>
      </c>
      <c r="AB309" s="66">
        <f t="shared" si="80"/>
        <v>1.7978921264724116E-2</v>
      </c>
      <c r="AC309" s="87">
        <f t="shared" si="81"/>
        <v>23</v>
      </c>
      <c r="AD309" s="29">
        <v>36</v>
      </c>
      <c r="AE309" s="66">
        <f t="shared" si="82"/>
        <v>2.1040327293980129E-2</v>
      </c>
      <c r="AF309" s="87">
        <f t="shared" si="83"/>
        <v>24</v>
      </c>
      <c r="AG309" s="29">
        <v>35</v>
      </c>
      <c r="AH309" s="66">
        <f t="shared" si="84"/>
        <v>3.4687809712586719E-2</v>
      </c>
      <c r="AI309" s="87">
        <f t="shared" si="85"/>
        <v>21</v>
      </c>
      <c r="AJ309" s="29">
        <v>6</v>
      </c>
      <c r="AK309" s="66">
        <f t="shared" si="86"/>
        <v>7.1428571428571425E-2</v>
      </c>
      <c r="AL309" s="87">
        <f t="shared" si="87"/>
        <v>22</v>
      </c>
      <c r="AM309" s="30">
        <v>548</v>
      </c>
      <c r="AN309" s="79">
        <f t="shared" si="88"/>
        <v>2.2182642487046631E-2</v>
      </c>
      <c r="AO309" s="32">
        <f t="shared" si="89"/>
        <v>21</v>
      </c>
      <c r="AP309" s="33"/>
      <c r="AQ309" s="33"/>
      <c r="AR309" s="33"/>
      <c r="AS309" s="33"/>
      <c r="AT309" s="33"/>
      <c r="AU309" s="33"/>
      <c r="AV309" s="33"/>
      <c r="AW309" s="34"/>
      <c r="AX309" s="34"/>
      <c r="AY309" s="34"/>
      <c r="AZ309" s="34"/>
      <c r="BA309" s="34"/>
      <c r="BB309" s="34"/>
      <c r="BC309" s="34"/>
    </row>
    <row r="310" spans="1:55" x14ac:dyDescent="0.2">
      <c r="A310" s="25" t="s">
        <v>576</v>
      </c>
      <c r="B310" s="26" t="s">
        <v>18</v>
      </c>
      <c r="C310" s="27" t="s">
        <v>55</v>
      </c>
      <c r="D310" s="28" t="s">
        <v>577</v>
      </c>
      <c r="E310" s="28" t="str">
        <f>VLOOKUP(D310,Sheet2!A$1:B$353,2,FALSE)</f>
        <v>Rural 80</v>
      </c>
      <c r="F310" s="29">
        <v>5344</v>
      </c>
      <c r="G310" s="29">
        <v>8462</v>
      </c>
      <c r="H310" s="29">
        <v>11461</v>
      </c>
      <c r="I310" s="29">
        <v>9714</v>
      </c>
      <c r="J310" s="29">
        <v>7261</v>
      </c>
      <c r="K310" s="29">
        <v>4274</v>
      </c>
      <c r="L310" s="29">
        <v>2298</v>
      </c>
      <c r="M310" s="29">
        <v>267</v>
      </c>
      <c r="N310" s="30">
        <v>49081</v>
      </c>
      <c r="O310" s="31">
        <v>332</v>
      </c>
      <c r="P310" s="66">
        <f t="shared" si="72"/>
        <v>6.2125748502994009E-2</v>
      </c>
      <c r="Q310" s="87">
        <f t="shared" si="73"/>
        <v>7</v>
      </c>
      <c r="R310" s="29">
        <v>348</v>
      </c>
      <c r="S310" s="66">
        <f t="shared" si="74"/>
        <v>4.1125029543843061E-2</v>
      </c>
      <c r="T310" s="87">
        <f t="shared" si="75"/>
        <v>9</v>
      </c>
      <c r="U310" s="29">
        <v>600</v>
      </c>
      <c r="V310" s="66">
        <f t="shared" si="76"/>
        <v>5.2351452752813887E-2</v>
      </c>
      <c r="W310" s="87">
        <f t="shared" si="77"/>
        <v>8</v>
      </c>
      <c r="X310" s="29">
        <v>540</v>
      </c>
      <c r="Y310" s="66">
        <f t="shared" si="78"/>
        <v>5.5589870290302656E-2</v>
      </c>
      <c r="Z310" s="87">
        <f t="shared" si="79"/>
        <v>9</v>
      </c>
      <c r="AA310" s="29">
        <v>381</v>
      </c>
      <c r="AB310" s="66">
        <f t="shared" si="80"/>
        <v>5.2472111279438093E-2</v>
      </c>
      <c r="AC310" s="87">
        <f t="shared" si="81"/>
        <v>9</v>
      </c>
      <c r="AD310" s="29">
        <v>221</v>
      </c>
      <c r="AE310" s="66">
        <f t="shared" si="82"/>
        <v>5.1708001871782872E-2</v>
      </c>
      <c r="AF310" s="87">
        <f t="shared" si="83"/>
        <v>12</v>
      </c>
      <c r="AG310" s="29">
        <v>159</v>
      </c>
      <c r="AH310" s="66">
        <f t="shared" si="84"/>
        <v>6.919060052219321E-2</v>
      </c>
      <c r="AI310" s="87">
        <f t="shared" si="85"/>
        <v>14</v>
      </c>
      <c r="AJ310" s="29">
        <v>31</v>
      </c>
      <c r="AK310" s="66">
        <f t="shared" si="86"/>
        <v>0.11610486891385768</v>
      </c>
      <c r="AL310" s="87">
        <f t="shared" si="87"/>
        <v>8</v>
      </c>
      <c r="AM310" s="30">
        <v>2612</v>
      </c>
      <c r="AN310" s="79">
        <f t="shared" si="88"/>
        <v>5.3218149589454165E-2</v>
      </c>
      <c r="AO310" s="32">
        <f t="shared" si="89"/>
        <v>10</v>
      </c>
      <c r="AP310" s="33"/>
      <c r="AQ310" s="33"/>
      <c r="AR310" s="33"/>
      <c r="AS310" s="33"/>
      <c r="AT310" s="33"/>
      <c r="AU310" s="33"/>
      <c r="AV310" s="33"/>
      <c r="AW310" s="34"/>
      <c r="AX310" s="34"/>
      <c r="AY310" s="34"/>
      <c r="AZ310" s="34"/>
      <c r="BA310" s="34"/>
      <c r="BB310" s="34"/>
      <c r="BC310" s="34"/>
    </row>
    <row r="311" spans="1:55" x14ac:dyDescent="0.2">
      <c r="A311" s="25" t="s">
        <v>578</v>
      </c>
      <c r="B311" s="26" t="s">
        <v>18</v>
      </c>
      <c r="C311" s="27" t="s">
        <v>22</v>
      </c>
      <c r="D311" s="28" t="s">
        <v>579</v>
      </c>
      <c r="E311" s="28" t="str">
        <f>VLOOKUP(D311,Sheet2!A$1:B$353,2,FALSE)</f>
        <v>Rural 50</v>
      </c>
      <c r="F311" s="29">
        <v>14374</v>
      </c>
      <c r="G311" s="29">
        <v>8625</v>
      </c>
      <c r="H311" s="29">
        <v>9413</v>
      </c>
      <c r="I311" s="29">
        <v>6769</v>
      </c>
      <c r="J311" s="29">
        <v>4621</v>
      </c>
      <c r="K311" s="29">
        <v>2386</v>
      </c>
      <c r="L311" s="29">
        <v>1529</v>
      </c>
      <c r="M311" s="29">
        <v>83</v>
      </c>
      <c r="N311" s="30">
        <v>47800</v>
      </c>
      <c r="O311" s="31">
        <v>4</v>
      </c>
      <c r="P311" s="66">
        <f t="shared" si="72"/>
        <v>2.7828022818978711E-4</v>
      </c>
      <c r="Q311" s="87">
        <f t="shared" si="73"/>
        <v>48</v>
      </c>
      <c r="R311" s="29">
        <v>16</v>
      </c>
      <c r="S311" s="66">
        <f t="shared" si="74"/>
        <v>1.8550724637681159E-3</v>
      </c>
      <c r="T311" s="87">
        <f t="shared" si="75"/>
        <v>48</v>
      </c>
      <c r="U311" s="29">
        <v>13</v>
      </c>
      <c r="V311" s="66">
        <f t="shared" si="76"/>
        <v>1.3810687347285669E-3</v>
      </c>
      <c r="W311" s="87">
        <f t="shared" si="77"/>
        <v>48</v>
      </c>
      <c r="X311" s="29">
        <v>7</v>
      </c>
      <c r="Y311" s="66">
        <f t="shared" si="78"/>
        <v>1.0341261633919339E-3</v>
      </c>
      <c r="Z311" s="87">
        <f t="shared" si="79"/>
        <v>48</v>
      </c>
      <c r="AA311" s="29">
        <v>12</v>
      </c>
      <c r="AB311" s="66">
        <f t="shared" si="80"/>
        <v>2.5968405107119671E-3</v>
      </c>
      <c r="AC311" s="87">
        <f t="shared" si="81"/>
        <v>44</v>
      </c>
      <c r="AD311" s="29">
        <v>6</v>
      </c>
      <c r="AE311" s="66">
        <f t="shared" si="82"/>
        <v>2.5146689019279128E-3</v>
      </c>
      <c r="AF311" s="87">
        <f t="shared" si="83"/>
        <v>44</v>
      </c>
      <c r="AG311" s="29">
        <v>6</v>
      </c>
      <c r="AH311" s="66">
        <f t="shared" si="84"/>
        <v>3.9241334205362983E-3</v>
      </c>
      <c r="AI311" s="87">
        <f t="shared" si="85"/>
        <v>45</v>
      </c>
      <c r="AJ311" s="29">
        <v>1</v>
      </c>
      <c r="AK311" s="66">
        <f t="shared" si="86"/>
        <v>1.2048192771084338E-2</v>
      </c>
      <c r="AL311" s="87">
        <f t="shared" si="87"/>
        <v>38</v>
      </c>
      <c r="AM311" s="30">
        <v>65</v>
      </c>
      <c r="AN311" s="79">
        <f t="shared" si="88"/>
        <v>1.3598326359832635E-3</v>
      </c>
      <c r="AO311" s="32">
        <f t="shared" si="89"/>
        <v>48</v>
      </c>
      <c r="AP311" s="33"/>
      <c r="AQ311" s="33"/>
      <c r="AR311" s="33"/>
      <c r="AS311" s="33"/>
      <c r="AT311" s="33"/>
      <c r="AU311" s="33"/>
      <c r="AV311" s="33"/>
      <c r="AW311" s="34"/>
      <c r="AX311" s="34"/>
      <c r="AY311" s="34"/>
      <c r="AZ311" s="34"/>
      <c r="BA311" s="34"/>
      <c r="BB311" s="34"/>
      <c r="BC311" s="34"/>
    </row>
    <row r="312" spans="1:55" x14ac:dyDescent="0.2">
      <c r="A312" s="25" t="s">
        <v>580</v>
      </c>
      <c r="B312" s="26" t="s">
        <v>18</v>
      </c>
      <c r="C312" s="27" t="s">
        <v>25</v>
      </c>
      <c r="D312" s="28" t="s">
        <v>581</v>
      </c>
      <c r="E312" s="28" t="str">
        <f>VLOOKUP(D312,Sheet2!A$1:B$353,2,FALSE)</f>
        <v>Rural 80</v>
      </c>
      <c r="F312" s="29">
        <v>15381</v>
      </c>
      <c r="G312" s="29">
        <v>7703</v>
      </c>
      <c r="H312" s="29">
        <v>7333</v>
      </c>
      <c r="I312" s="29">
        <v>5508</v>
      </c>
      <c r="J312" s="29">
        <v>3289</v>
      </c>
      <c r="K312" s="29">
        <v>1359</v>
      </c>
      <c r="L312" s="29">
        <v>510</v>
      </c>
      <c r="M312" s="29">
        <v>62</v>
      </c>
      <c r="N312" s="30">
        <v>41145</v>
      </c>
      <c r="O312" s="31">
        <v>48</v>
      </c>
      <c r="P312" s="66">
        <f t="shared" si="72"/>
        <v>3.1207333723425007E-3</v>
      </c>
      <c r="Q312" s="87">
        <f t="shared" si="73"/>
        <v>53</v>
      </c>
      <c r="R312" s="29">
        <v>24</v>
      </c>
      <c r="S312" s="66">
        <f t="shared" si="74"/>
        <v>3.1156692197844994E-3</v>
      </c>
      <c r="T312" s="87">
        <f t="shared" si="75"/>
        <v>52</v>
      </c>
      <c r="U312" s="29">
        <v>29</v>
      </c>
      <c r="V312" s="66">
        <f t="shared" si="76"/>
        <v>3.9547252147824905E-3</v>
      </c>
      <c r="W312" s="87">
        <f t="shared" si="77"/>
        <v>48</v>
      </c>
      <c r="X312" s="29">
        <v>26</v>
      </c>
      <c r="Y312" s="66">
        <f t="shared" si="78"/>
        <v>4.720406681190995E-3</v>
      </c>
      <c r="Z312" s="87">
        <f t="shared" si="79"/>
        <v>44</v>
      </c>
      <c r="AA312" s="29">
        <v>7</v>
      </c>
      <c r="AB312" s="66">
        <f t="shared" si="80"/>
        <v>2.128306476132563E-3</v>
      </c>
      <c r="AC312" s="87">
        <f t="shared" si="81"/>
        <v>53</v>
      </c>
      <c r="AD312" s="29">
        <v>7</v>
      </c>
      <c r="AE312" s="66">
        <f t="shared" si="82"/>
        <v>5.1508462104488595E-3</v>
      </c>
      <c r="AF312" s="87">
        <f t="shared" si="83"/>
        <v>47</v>
      </c>
      <c r="AG312" s="29">
        <v>2</v>
      </c>
      <c r="AH312" s="66">
        <f t="shared" si="84"/>
        <v>3.9215686274509803E-3</v>
      </c>
      <c r="AI312" s="87">
        <f t="shared" si="85"/>
        <v>52</v>
      </c>
      <c r="AJ312" s="29">
        <v>1</v>
      </c>
      <c r="AK312" s="66">
        <f t="shared" si="86"/>
        <v>1.6129032258064516E-2</v>
      </c>
      <c r="AL312" s="87">
        <f t="shared" si="87"/>
        <v>46</v>
      </c>
      <c r="AM312" s="30">
        <v>144</v>
      </c>
      <c r="AN312" s="79">
        <f t="shared" si="88"/>
        <v>3.4998177178271967E-3</v>
      </c>
      <c r="AO312" s="32">
        <f t="shared" si="89"/>
        <v>53</v>
      </c>
      <c r="AP312" s="33"/>
      <c r="AQ312" s="33"/>
      <c r="AR312" s="33"/>
      <c r="AS312" s="33"/>
      <c r="AT312" s="33"/>
      <c r="AU312" s="33"/>
      <c r="AV312" s="33"/>
      <c r="AW312" s="34"/>
      <c r="AX312" s="34"/>
      <c r="AY312" s="34"/>
      <c r="AZ312" s="34"/>
      <c r="BA312" s="34"/>
      <c r="BB312" s="34"/>
      <c r="BC312" s="34"/>
    </row>
    <row r="313" spans="1:55" x14ac:dyDescent="0.2">
      <c r="A313" s="25" t="s">
        <v>582</v>
      </c>
      <c r="B313" s="26" t="s">
        <v>18</v>
      </c>
      <c r="C313" s="27" t="s">
        <v>19</v>
      </c>
      <c r="D313" s="28" t="s">
        <v>583</v>
      </c>
      <c r="E313" s="28" t="str">
        <f>VLOOKUP(D313,Sheet2!A$1:B$353,2,FALSE)</f>
        <v>Rural 80</v>
      </c>
      <c r="F313" s="29">
        <v>1569</v>
      </c>
      <c r="G313" s="29">
        <v>5242</v>
      </c>
      <c r="H313" s="29">
        <v>15774</v>
      </c>
      <c r="I313" s="29">
        <v>10131</v>
      </c>
      <c r="J313" s="29">
        <v>6826</v>
      </c>
      <c r="K313" s="29">
        <v>3696</v>
      </c>
      <c r="L313" s="29">
        <v>2464</v>
      </c>
      <c r="M313" s="29">
        <v>339</v>
      </c>
      <c r="N313" s="30">
        <v>46041</v>
      </c>
      <c r="O313" s="31">
        <v>43</v>
      </c>
      <c r="P313" s="66">
        <f t="shared" si="72"/>
        <v>2.7405991077119184E-2</v>
      </c>
      <c r="Q313" s="87">
        <f t="shared" si="73"/>
        <v>20</v>
      </c>
      <c r="R313" s="29">
        <v>58</v>
      </c>
      <c r="S313" s="66">
        <f t="shared" si="74"/>
        <v>1.1064479206409768E-2</v>
      </c>
      <c r="T313" s="87">
        <f t="shared" si="75"/>
        <v>26</v>
      </c>
      <c r="U313" s="29">
        <v>116</v>
      </c>
      <c r="V313" s="66">
        <f t="shared" si="76"/>
        <v>7.3538734626600738E-3</v>
      </c>
      <c r="W313" s="87">
        <f t="shared" si="77"/>
        <v>37</v>
      </c>
      <c r="X313" s="29">
        <v>153</v>
      </c>
      <c r="Y313" s="66">
        <f t="shared" si="78"/>
        <v>1.5102161681966242E-2</v>
      </c>
      <c r="Z313" s="87">
        <f t="shared" si="79"/>
        <v>25</v>
      </c>
      <c r="AA313" s="29">
        <v>132</v>
      </c>
      <c r="AB313" s="66">
        <f t="shared" si="80"/>
        <v>1.9337825959566363E-2</v>
      </c>
      <c r="AC313" s="87">
        <f t="shared" si="81"/>
        <v>21</v>
      </c>
      <c r="AD313" s="29">
        <v>80</v>
      </c>
      <c r="AE313" s="66">
        <f t="shared" si="82"/>
        <v>2.1645021645021644E-2</v>
      </c>
      <c r="AF313" s="87">
        <f t="shared" si="83"/>
        <v>23</v>
      </c>
      <c r="AG313" s="29">
        <v>124</v>
      </c>
      <c r="AH313" s="66">
        <f t="shared" si="84"/>
        <v>5.0324675324675328E-2</v>
      </c>
      <c r="AI313" s="87">
        <f t="shared" si="85"/>
        <v>16</v>
      </c>
      <c r="AJ313" s="29">
        <v>36</v>
      </c>
      <c r="AK313" s="66">
        <f t="shared" si="86"/>
        <v>0.10619469026548672</v>
      </c>
      <c r="AL313" s="87">
        <f t="shared" si="87"/>
        <v>14</v>
      </c>
      <c r="AM313" s="30">
        <v>742</v>
      </c>
      <c r="AN313" s="79">
        <f t="shared" si="88"/>
        <v>1.6116070458938772E-2</v>
      </c>
      <c r="AO313" s="32">
        <f t="shared" si="89"/>
        <v>25</v>
      </c>
      <c r="AP313" s="33"/>
      <c r="AQ313" s="33"/>
      <c r="AR313" s="33"/>
      <c r="AS313" s="33"/>
      <c r="AT313" s="33"/>
      <c r="AU313" s="33"/>
      <c r="AV313" s="33"/>
      <c r="AW313" s="34"/>
      <c r="AX313" s="34"/>
      <c r="AY313" s="34"/>
      <c r="AZ313" s="34"/>
      <c r="BA313" s="34"/>
      <c r="BB313" s="34"/>
      <c r="BC313" s="34"/>
    </row>
    <row r="314" spans="1:55" x14ac:dyDescent="0.2">
      <c r="A314" s="25" t="s">
        <v>584</v>
      </c>
      <c r="B314" s="26" t="s">
        <v>18</v>
      </c>
      <c r="C314" s="27" t="s">
        <v>55</v>
      </c>
      <c r="D314" s="28" t="s">
        <v>585</v>
      </c>
      <c r="E314" s="28" t="str">
        <f>VLOOKUP(D314,Sheet2!A$1:B$353,2,FALSE)</f>
        <v>Rural 80</v>
      </c>
      <c r="F314" s="29">
        <v>2784</v>
      </c>
      <c r="G314" s="29">
        <v>3874</v>
      </c>
      <c r="H314" s="29">
        <v>3715</v>
      </c>
      <c r="I314" s="29">
        <v>3360</v>
      </c>
      <c r="J314" s="29">
        <v>1824</v>
      </c>
      <c r="K314" s="29">
        <v>1281</v>
      </c>
      <c r="L314" s="29">
        <v>678</v>
      </c>
      <c r="M314" s="29">
        <v>47</v>
      </c>
      <c r="N314" s="30">
        <v>17563</v>
      </c>
      <c r="O314" s="31">
        <v>312</v>
      </c>
      <c r="P314" s="66">
        <f t="shared" si="72"/>
        <v>0.11206896551724138</v>
      </c>
      <c r="Q314" s="87">
        <f t="shared" si="73"/>
        <v>3</v>
      </c>
      <c r="R314" s="29">
        <v>163</v>
      </c>
      <c r="S314" s="66">
        <f t="shared" si="74"/>
        <v>4.207537429013939E-2</v>
      </c>
      <c r="T314" s="87">
        <f t="shared" si="75"/>
        <v>8</v>
      </c>
      <c r="U314" s="29">
        <v>189</v>
      </c>
      <c r="V314" s="66">
        <f t="shared" si="76"/>
        <v>5.0874831763122477E-2</v>
      </c>
      <c r="W314" s="87">
        <f t="shared" si="77"/>
        <v>9</v>
      </c>
      <c r="X314" s="29">
        <v>199</v>
      </c>
      <c r="Y314" s="66">
        <f t="shared" si="78"/>
        <v>5.9226190476190474E-2</v>
      </c>
      <c r="Z314" s="87">
        <f t="shared" si="79"/>
        <v>8</v>
      </c>
      <c r="AA314" s="29">
        <v>73</v>
      </c>
      <c r="AB314" s="66">
        <f t="shared" si="80"/>
        <v>4.0021929824561403E-2</v>
      </c>
      <c r="AC314" s="87">
        <f t="shared" si="81"/>
        <v>15</v>
      </c>
      <c r="AD314" s="29">
        <v>66</v>
      </c>
      <c r="AE314" s="66">
        <f t="shared" si="82"/>
        <v>5.1522248243559721E-2</v>
      </c>
      <c r="AF314" s="87">
        <f t="shared" si="83"/>
        <v>13</v>
      </c>
      <c r="AG314" s="29">
        <v>51</v>
      </c>
      <c r="AH314" s="66">
        <f t="shared" si="84"/>
        <v>7.5221238938053103E-2</v>
      </c>
      <c r="AI314" s="87">
        <f t="shared" si="85"/>
        <v>11</v>
      </c>
      <c r="AJ314" s="29">
        <v>9</v>
      </c>
      <c r="AK314" s="66">
        <f t="shared" si="86"/>
        <v>0.19148936170212766</v>
      </c>
      <c r="AL314" s="87">
        <f t="shared" si="87"/>
        <v>3</v>
      </c>
      <c r="AM314" s="30">
        <v>1062</v>
      </c>
      <c r="AN314" s="79">
        <f t="shared" si="88"/>
        <v>6.0468029379946477E-2</v>
      </c>
      <c r="AO314" s="32">
        <f t="shared" si="89"/>
        <v>6</v>
      </c>
      <c r="AP314" s="33"/>
      <c r="AQ314" s="33"/>
      <c r="AR314" s="33"/>
      <c r="AS314" s="33"/>
      <c r="AT314" s="33"/>
      <c r="AU314" s="33"/>
      <c r="AV314" s="33"/>
      <c r="AW314" s="34"/>
      <c r="AX314" s="34"/>
      <c r="AY314" s="34"/>
      <c r="AZ314" s="34"/>
      <c r="BA314" s="34"/>
      <c r="BB314" s="34"/>
      <c r="BC314" s="34"/>
    </row>
    <row r="315" spans="1:55" x14ac:dyDescent="0.2">
      <c r="A315" s="25" t="s">
        <v>586</v>
      </c>
      <c r="B315" s="26" t="s">
        <v>107</v>
      </c>
      <c r="C315" s="27" t="s">
        <v>39</v>
      </c>
      <c r="D315" s="28" t="s">
        <v>587</v>
      </c>
      <c r="E315" s="28" t="str">
        <f>VLOOKUP(D315,Sheet2!A$1:B$353,2,FALSE)</f>
        <v>Major Urban</v>
      </c>
      <c r="F315" s="29">
        <v>1739</v>
      </c>
      <c r="G315" s="29">
        <v>6775</v>
      </c>
      <c r="H315" s="29">
        <v>15827</v>
      </c>
      <c r="I315" s="29">
        <v>22524</v>
      </c>
      <c r="J315" s="29">
        <v>22186</v>
      </c>
      <c r="K315" s="29">
        <v>16793</v>
      </c>
      <c r="L315" s="29">
        <v>21707</v>
      </c>
      <c r="M315" s="29">
        <v>14484</v>
      </c>
      <c r="N315" s="30">
        <v>122035</v>
      </c>
      <c r="O315" s="31">
        <v>84</v>
      </c>
      <c r="P315" s="66">
        <f t="shared" si="72"/>
        <v>4.8303622771707876E-2</v>
      </c>
      <c r="Q315" s="87">
        <f t="shared" si="73"/>
        <v>7</v>
      </c>
      <c r="R315" s="29">
        <v>104</v>
      </c>
      <c r="S315" s="66">
        <f t="shared" si="74"/>
        <v>1.5350553505535056E-2</v>
      </c>
      <c r="T315" s="87">
        <f t="shared" si="75"/>
        <v>13</v>
      </c>
      <c r="U315" s="29">
        <v>373</v>
      </c>
      <c r="V315" s="66">
        <f t="shared" si="76"/>
        <v>2.3567321665508307E-2</v>
      </c>
      <c r="W315" s="87">
        <f t="shared" si="77"/>
        <v>5</v>
      </c>
      <c r="X315" s="29">
        <v>668</v>
      </c>
      <c r="Y315" s="66">
        <f t="shared" si="78"/>
        <v>2.9657254484105843E-2</v>
      </c>
      <c r="Z315" s="87">
        <f t="shared" si="79"/>
        <v>5</v>
      </c>
      <c r="AA315" s="29">
        <v>958</v>
      </c>
      <c r="AB315" s="66">
        <f t="shared" si="80"/>
        <v>4.3180384025962318E-2</v>
      </c>
      <c r="AC315" s="87">
        <f t="shared" si="81"/>
        <v>5</v>
      </c>
      <c r="AD315" s="29">
        <v>1150</v>
      </c>
      <c r="AE315" s="66">
        <f t="shared" si="82"/>
        <v>6.848091466682546E-2</v>
      </c>
      <c r="AF315" s="87">
        <f t="shared" si="83"/>
        <v>4</v>
      </c>
      <c r="AG315" s="29">
        <v>2220</v>
      </c>
      <c r="AH315" s="66">
        <f t="shared" si="84"/>
        <v>0.10227115676970562</v>
      </c>
      <c r="AI315" s="87">
        <f t="shared" si="85"/>
        <v>4</v>
      </c>
      <c r="AJ315" s="29">
        <v>1879</v>
      </c>
      <c r="AK315" s="66">
        <f t="shared" si="86"/>
        <v>0.12972935653134493</v>
      </c>
      <c r="AL315" s="87">
        <f t="shared" si="87"/>
        <v>3</v>
      </c>
      <c r="AM315" s="30">
        <v>7436</v>
      </c>
      <c r="AN315" s="79">
        <f t="shared" si="88"/>
        <v>6.0933338796246982E-2</v>
      </c>
      <c r="AO315" s="32">
        <f t="shared" si="89"/>
        <v>3</v>
      </c>
      <c r="AP315" s="33"/>
      <c r="AQ315" s="33"/>
      <c r="AR315" s="33"/>
      <c r="AS315" s="33"/>
      <c r="AT315" s="33"/>
      <c r="AU315" s="33"/>
      <c r="AV315" s="33"/>
      <c r="AW315" s="34"/>
      <c r="AX315" s="34"/>
      <c r="AY315" s="34"/>
      <c r="AZ315" s="34"/>
      <c r="BA315" s="34"/>
      <c r="BB315" s="34"/>
      <c r="BC315" s="34"/>
    </row>
    <row r="316" spans="1:55" x14ac:dyDescent="0.2">
      <c r="A316" s="25" t="s">
        <v>588</v>
      </c>
      <c r="B316" s="26" t="s">
        <v>18</v>
      </c>
      <c r="C316" s="27" t="s">
        <v>55</v>
      </c>
      <c r="D316" s="28" t="s">
        <v>691</v>
      </c>
      <c r="E316" s="28" t="str">
        <f>VLOOKUP(D316,Sheet2!A$1:B$353,2,FALSE)</f>
        <v>Other Urban</v>
      </c>
      <c r="F316" s="29">
        <v>7346</v>
      </c>
      <c r="G316" s="29">
        <v>9336</v>
      </c>
      <c r="H316" s="29">
        <v>5994</v>
      </c>
      <c r="I316" s="29">
        <v>4731</v>
      </c>
      <c r="J316" s="29">
        <v>2305</v>
      </c>
      <c r="K316" s="29">
        <v>853</v>
      </c>
      <c r="L316" s="29">
        <v>312</v>
      </c>
      <c r="M316" s="29">
        <v>18</v>
      </c>
      <c r="N316" s="30">
        <v>30895</v>
      </c>
      <c r="O316" s="31">
        <v>157</v>
      </c>
      <c r="P316" s="66">
        <f t="shared" si="72"/>
        <v>2.1372175333514837E-2</v>
      </c>
      <c r="Q316" s="87">
        <f t="shared" si="73"/>
        <v>10</v>
      </c>
      <c r="R316" s="29">
        <v>269</v>
      </c>
      <c r="S316" s="66">
        <f t="shared" si="74"/>
        <v>2.8813196229648671E-2</v>
      </c>
      <c r="T316" s="87">
        <f t="shared" si="75"/>
        <v>1</v>
      </c>
      <c r="U316" s="29">
        <v>187</v>
      </c>
      <c r="V316" s="66">
        <f t="shared" si="76"/>
        <v>3.1197864531197866E-2</v>
      </c>
      <c r="W316" s="87">
        <f t="shared" si="77"/>
        <v>1</v>
      </c>
      <c r="X316" s="29">
        <v>188</v>
      </c>
      <c r="Y316" s="66">
        <f t="shared" si="78"/>
        <v>3.9737898964278165E-2</v>
      </c>
      <c r="Z316" s="87">
        <f t="shared" si="79"/>
        <v>2</v>
      </c>
      <c r="AA316" s="29">
        <v>90</v>
      </c>
      <c r="AB316" s="66">
        <f t="shared" si="80"/>
        <v>3.9045553145336226E-2</v>
      </c>
      <c r="AC316" s="87">
        <f t="shared" si="81"/>
        <v>3</v>
      </c>
      <c r="AD316" s="29">
        <v>42</v>
      </c>
      <c r="AE316" s="66">
        <f t="shared" si="82"/>
        <v>4.9237983587338802E-2</v>
      </c>
      <c r="AF316" s="87">
        <f t="shared" si="83"/>
        <v>1</v>
      </c>
      <c r="AG316" s="29">
        <v>6</v>
      </c>
      <c r="AH316" s="66">
        <f t="shared" si="84"/>
        <v>1.9230769230769232E-2</v>
      </c>
      <c r="AI316" s="87">
        <f t="shared" si="85"/>
        <v>10</v>
      </c>
      <c r="AJ316" s="29">
        <v>1</v>
      </c>
      <c r="AK316" s="66">
        <f t="shared" si="86"/>
        <v>5.5555555555555552E-2</v>
      </c>
      <c r="AL316" s="87">
        <f t="shared" si="87"/>
        <v>3</v>
      </c>
      <c r="AM316" s="30">
        <v>940</v>
      </c>
      <c r="AN316" s="79">
        <f t="shared" si="88"/>
        <v>3.0425635216054379E-2</v>
      </c>
      <c r="AO316" s="32">
        <f t="shared" si="89"/>
        <v>1</v>
      </c>
      <c r="AP316" s="33"/>
      <c r="AQ316" s="33"/>
      <c r="AR316" s="33"/>
      <c r="AS316" s="33"/>
      <c r="AT316" s="33"/>
      <c r="AU316" s="33"/>
      <c r="AV316" s="33"/>
      <c r="AW316" s="34"/>
      <c r="AX316" s="34"/>
      <c r="AY316" s="34"/>
      <c r="AZ316" s="34"/>
      <c r="BA316" s="34"/>
      <c r="BB316" s="34"/>
      <c r="BC316" s="34"/>
    </row>
    <row r="317" spans="1:55" s="41" customFormat="1" x14ac:dyDescent="0.2">
      <c r="A317" s="35" t="s">
        <v>589</v>
      </c>
      <c r="B317" s="36" t="s">
        <v>43</v>
      </c>
      <c r="C317" s="37" t="s">
        <v>22</v>
      </c>
      <c r="D317" s="38" t="s">
        <v>590</v>
      </c>
      <c r="E317" s="28" t="str">
        <f>VLOOKUP(D317,Sheet2!A$1:B$353,2,FALSE)</f>
        <v>Major Urban</v>
      </c>
      <c r="F317" s="29">
        <v>66872</v>
      </c>
      <c r="G317" s="29">
        <v>31099</v>
      </c>
      <c r="H317" s="29">
        <v>22989</v>
      </c>
      <c r="I317" s="29">
        <v>11540</v>
      </c>
      <c r="J317" s="29">
        <v>5606</v>
      </c>
      <c r="K317" s="29">
        <v>1776</v>
      </c>
      <c r="L317" s="29">
        <v>588</v>
      </c>
      <c r="M317" s="29">
        <v>51</v>
      </c>
      <c r="N317" s="30">
        <v>140521</v>
      </c>
      <c r="O317" s="31">
        <v>128</v>
      </c>
      <c r="P317" s="66">
        <f t="shared" si="72"/>
        <v>1.9141045579614787E-3</v>
      </c>
      <c r="Q317" s="87">
        <f t="shared" si="73"/>
        <v>58</v>
      </c>
      <c r="R317" s="29">
        <v>69</v>
      </c>
      <c r="S317" s="66">
        <f t="shared" si="74"/>
        <v>2.2187208591916137E-3</v>
      </c>
      <c r="T317" s="87">
        <f t="shared" si="75"/>
        <v>60</v>
      </c>
      <c r="U317" s="29">
        <v>54</v>
      </c>
      <c r="V317" s="66">
        <f t="shared" si="76"/>
        <v>2.3489494975858019E-3</v>
      </c>
      <c r="W317" s="87">
        <f t="shared" si="77"/>
        <v>58</v>
      </c>
      <c r="X317" s="29">
        <v>16</v>
      </c>
      <c r="Y317" s="66">
        <f t="shared" si="78"/>
        <v>1.3864818024263432E-3</v>
      </c>
      <c r="Z317" s="87">
        <f t="shared" si="79"/>
        <v>62</v>
      </c>
      <c r="AA317" s="29">
        <v>9</v>
      </c>
      <c r="AB317" s="66">
        <f t="shared" si="80"/>
        <v>1.6054227613271496E-3</v>
      </c>
      <c r="AC317" s="87">
        <f t="shared" si="81"/>
        <v>62</v>
      </c>
      <c r="AD317" s="29">
        <v>3</v>
      </c>
      <c r="AE317" s="66">
        <f t="shared" si="82"/>
        <v>1.6891891891891893E-3</v>
      </c>
      <c r="AF317" s="87">
        <f t="shared" si="83"/>
        <v>60</v>
      </c>
      <c r="AG317" s="29">
        <v>1</v>
      </c>
      <c r="AH317" s="66">
        <f t="shared" si="84"/>
        <v>1.7006802721088435E-3</v>
      </c>
      <c r="AI317" s="87">
        <f t="shared" si="85"/>
        <v>61</v>
      </c>
      <c r="AJ317" s="29">
        <v>1</v>
      </c>
      <c r="AK317" s="66">
        <f t="shared" si="86"/>
        <v>1.9607843137254902E-2</v>
      </c>
      <c r="AL317" s="87">
        <f t="shared" si="87"/>
        <v>18</v>
      </c>
      <c r="AM317" s="30">
        <v>281</v>
      </c>
      <c r="AN317" s="79">
        <f t="shared" si="88"/>
        <v>1.9997011122892664E-3</v>
      </c>
      <c r="AO317" s="32">
        <f t="shared" si="89"/>
        <v>61</v>
      </c>
      <c r="AP317" s="39"/>
      <c r="AQ317" s="39"/>
      <c r="AR317" s="39"/>
      <c r="AS317" s="39"/>
      <c r="AT317" s="39"/>
      <c r="AU317" s="39"/>
      <c r="AV317" s="39"/>
      <c r="AW317" s="40"/>
      <c r="AX317" s="40"/>
      <c r="AY317" s="40"/>
      <c r="AZ317" s="40"/>
      <c r="BA317" s="40"/>
      <c r="BB317" s="40"/>
      <c r="BC317" s="40"/>
    </row>
    <row r="318" spans="1:55" x14ac:dyDescent="0.2">
      <c r="A318" s="25" t="s">
        <v>591</v>
      </c>
      <c r="B318" s="26" t="s">
        <v>54</v>
      </c>
      <c r="C318" s="27" t="s">
        <v>55</v>
      </c>
      <c r="D318" s="28" t="s">
        <v>692</v>
      </c>
      <c r="E318" s="28" t="str">
        <f>VLOOKUP(D318,Sheet2!A$1:B$353,2,FALSE)</f>
        <v>Rural 50</v>
      </c>
      <c r="F318" s="29">
        <v>24470</v>
      </c>
      <c r="G318" s="29">
        <v>39938</v>
      </c>
      <c r="H318" s="29">
        <v>50934</v>
      </c>
      <c r="I318" s="29">
        <v>35220</v>
      </c>
      <c r="J318" s="29">
        <v>26636</v>
      </c>
      <c r="K318" s="29">
        <v>16009</v>
      </c>
      <c r="L318" s="29">
        <v>10282</v>
      </c>
      <c r="M318" s="29">
        <v>1266</v>
      </c>
      <c r="N318" s="30">
        <v>204755</v>
      </c>
      <c r="O318" s="31">
        <v>214</v>
      </c>
      <c r="P318" s="66">
        <f t="shared" si="72"/>
        <v>8.7454025337147523E-3</v>
      </c>
      <c r="Q318" s="87">
        <f t="shared" si="73"/>
        <v>28</v>
      </c>
      <c r="R318" s="29">
        <v>219</v>
      </c>
      <c r="S318" s="66">
        <f t="shared" si="74"/>
        <v>5.4834994241073666E-3</v>
      </c>
      <c r="T318" s="87">
        <f t="shared" si="75"/>
        <v>28</v>
      </c>
      <c r="U318" s="29">
        <v>290</v>
      </c>
      <c r="V318" s="66">
        <f t="shared" si="76"/>
        <v>5.6936427533671027E-3</v>
      </c>
      <c r="W318" s="87">
        <f t="shared" si="77"/>
        <v>26</v>
      </c>
      <c r="X318" s="29">
        <v>247</v>
      </c>
      <c r="Y318" s="66">
        <f t="shared" si="78"/>
        <v>7.0130607609312891E-3</v>
      </c>
      <c r="Z318" s="87">
        <f t="shared" si="79"/>
        <v>21</v>
      </c>
      <c r="AA318" s="29">
        <v>269</v>
      </c>
      <c r="AB318" s="66">
        <f t="shared" si="80"/>
        <v>1.0099113981078239E-2</v>
      </c>
      <c r="AC318" s="87">
        <f t="shared" si="81"/>
        <v>13</v>
      </c>
      <c r="AD318" s="29">
        <v>175</v>
      </c>
      <c r="AE318" s="66">
        <f t="shared" si="82"/>
        <v>1.0931351114997814E-2</v>
      </c>
      <c r="AF318" s="87">
        <f t="shared" si="83"/>
        <v>14</v>
      </c>
      <c r="AG318" s="29">
        <v>300</v>
      </c>
      <c r="AH318" s="66">
        <f t="shared" si="84"/>
        <v>2.9177202878817352E-2</v>
      </c>
      <c r="AI318" s="87">
        <f t="shared" si="85"/>
        <v>7</v>
      </c>
      <c r="AJ318" s="29">
        <v>108</v>
      </c>
      <c r="AK318" s="66">
        <f t="shared" si="86"/>
        <v>8.5308056872037921E-2</v>
      </c>
      <c r="AL318" s="87">
        <f t="shared" si="87"/>
        <v>6</v>
      </c>
      <c r="AM318" s="30">
        <v>1822</v>
      </c>
      <c r="AN318" s="79">
        <f t="shared" si="88"/>
        <v>8.8984395985446021E-3</v>
      </c>
      <c r="AO318" s="32">
        <f t="shared" si="89"/>
        <v>16</v>
      </c>
      <c r="AP318" s="33"/>
      <c r="AQ318" s="33"/>
      <c r="AR318" s="33"/>
      <c r="AS318" s="33"/>
      <c r="AT318" s="33"/>
      <c r="AU318" s="33"/>
      <c r="AV318" s="33"/>
      <c r="AW318" s="34"/>
      <c r="AX318" s="34"/>
      <c r="AY318" s="34"/>
      <c r="AZ318" s="34"/>
      <c r="BA318" s="34"/>
      <c r="BB318" s="34"/>
      <c r="BC318" s="34"/>
    </row>
    <row r="319" spans="1:55" x14ac:dyDescent="0.2">
      <c r="A319" s="25" t="s">
        <v>592</v>
      </c>
      <c r="B319" s="26" t="s">
        <v>18</v>
      </c>
      <c r="C319" s="27" t="s">
        <v>19</v>
      </c>
      <c r="D319" s="28" t="s">
        <v>593</v>
      </c>
      <c r="E319" s="28" t="str">
        <f>VLOOKUP(D319,Sheet2!A$1:B$353,2,FALSE)</f>
        <v>Rural 50</v>
      </c>
      <c r="F319" s="29">
        <v>2227</v>
      </c>
      <c r="G319" s="29">
        <v>6376</v>
      </c>
      <c r="H319" s="29">
        <v>11609</v>
      </c>
      <c r="I319" s="29">
        <v>9039</v>
      </c>
      <c r="J319" s="29">
        <v>8236</v>
      </c>
      <c r="K319" s="29">
        <v>6368</v>
      </c>
      <c r="L319" s="29">
        <v>5123</v>
      </c>
      <c r="M319" s="29">
        <v>657</v>
      </c>
      <c r="N319" s="30">
        <v>49635</v>
      </c>
      <c r="O319" s="31">
        <v>71</v>
      </c>
      <c r="P319" s="66">
        <f t="shared" si="72"/>
        <v>3.1881454872025143E-2</v>
      </c>
      <c r="Q319" s="87">
        <f t="shared" si="73"/>
        <v>8</v>
      </c>
      <c r="R319" s="29">
        <v>50</v>
      </c>
      <c r="S319" s="66">
        <f t="shared" si="74"/>
        <v>7.8419071518193231E-3</v>
      </c>
      <c r="T319" s="87">
        <f t="shared" si="75"/>
        <v>17</v>
      </c>
      <c r="U319" s="29">
        <v>106</v>
      </c>
      <c r="V319" s="66">
        <f t="shared" si="76"/>
        <v>9.1308467568265994E-3</v>
      </c>
      <c r="W319" s="87">
        <f t="shared" si="77"/>
        <v>14</v>
      </c>
      <c r="X319" s="29">
        <v>86</v>
      </c>
      <c r="Y319" s="66">
        <f t="shared" si="78"/>
        <v>9.5143268060626177E-3</v>
      </c>
      <c r="Z319" s="87">
        <f t="shared" si="79"/>
        <v>14</v>
      </c>
      <c r="AA319" s="29">
        <v>72</v>
      </c>
      <c r="AB319" s="66">
        <f t="shared" si="80"/>
        <v>8.7421078193297714E-3</v>
      </c>
      <c r="AC319" s="87">
        <f t="shared" si="81"/>
        <v>16</v>
      </c>
      <c r="AD319" s="29">
        <v>42</v>
      </c>
      <c r="AE319" s="66">
        <f t="shared" si="82"/>
        <v>6.5954773869346733E-3</v>
      </c>
      <c r="AF319" s="87">
        <f t="shared" si="83"/>
        <v>26</v>
      </c>
      <c r="AG319" s="29">
        <v>51</v>
      </c>
      <c r="AH319" s="66">
        <f t="shared" si="84"/>
        <v>9.9551044309974628E-3</v>
      </c>
      <c r="AI319" s="87">
        <f t="shared" si="85"/>
        <v>28</v>
      </c>
      <c r="AJ319" s="29">
        <v>20</v>
      </c>
      <c r="AK319" s="66">
        <f t="shared" si="86"/>
        <v>3.0441400304414001E-2</v>
      </c>
      <c r="AL319" s="87">
        <f t="shared" si="87"/>
        <v>20</v>
      </c>
      <c r="AM319" s="30">
        <v>498</v>
      </c>
      <c r="AN319" s="79">
        <f t="shared" si="88"/>
        <v>1.0033242671501965E-2</v>
      </c>
      <c r="AO319" s="32">
        <f t="shared" si="89"/>
        <v>13</v>
      </c>
      <c r="AP319" s="33"/>
      <c r="AQ319" s="33"/>
      <c r="AR319" s="33"/>
      <c r="AS319" s="33"/>
      <c r="AT319" s="33"/>
      <c r="AU319" s="33"/>
      <c r="AV319" s="33"/>
      <c r="AW319" s="34"/>
      <c r="AX319" s="34"/>
      <c r="AY319" s="34"/>
      <c r="AZ319" s="34"/>
      <c r="BA319" s="34"/>
      <c r="BB319" s="34"/>
      <c r="BC319" s="34"/>
    </row>
    <row r="320" spans="1:55" x14ac:dyDescent="0.2">
      <c r="A320" s="25" t="s">
        <v>594</v>
      </c>
      <c r="B320" s="26" t="s">
        <v>54</v>
      </c>
      <c r="C320" s="27" t="s">
        <v>19</v>
      </c>
      <c r="D320" s="28" t="s">
        <v>693</v>
      </c>
      <c r="E320" s="28" t="str">
        <f>VLOOKUP(D320,Sheet2!A$1:B$353,2,FALSE)</f>
        <v>Other Urban</v>
      </c>
      <c r="F320" s="29">
        <v>1783</v>
      </c>
      <c r="G320" s="29">
        <v>3541</v>
      </c>
      <c r="H320" s="29">
        <v>9061</v>
      </c>
      <c r="I320" s="29">
        <v>15741</v>
      </c>
      <c r="J320" s="29">
        <v>12746</v>
      </c>
      <c r="K320" s="29">
        <v>7906</v>
      </c>
      <c r="L320" s="29">
        <v>9189</v>
      </c>
      <c r="M320" s="29">
        <v>1628</v>
      </c>
      <c r="N320" s="30">
        <v>61595</v>
      </c>
      <c r="O320" s="31">
        <v>56</v>
      </c>
      <c r="P320" s="66">
        <f t="shared" si="72"/>
        <v>3.1407739764441951E-2</v>
      </c>
      <c r="Q320" s="87">
        <f t="shared" si="73"/>
        <v>3</v>
      </c>
      <c r="R320" s="29">
        <v>56</v>
      </c>
      <c r="S320" s="66">
        <f t="shared" si="74"/>
        <v>1.5814741598418527E-2</v>
      </c>
      <c r="T320" s="87">
        <f t="shared" si="75"/>
        <v>9</v>
      </c>
      <c r="U320" s="29">
        <v>122</v>
      </c>
      <c r="V320" s="66">
        <f t="shared" si="76"/>
        <v>1.346429753890299E-2</v>
      </c>
      <c r="W320" s="87">
        <f t="shared" si="77"/>
        <v>9</v>
      </c>
      <c r="X320" s="29">
        <v>192</v>
      </c>
      <c r="Y320" s="66">
        <f t="shared" si="78"/>
        <v>1.219744615971031E-2</v>
      </c>
      <c r="Z320" s="87">
        <f t="shared" si="79"/>
        <v>10</v>
      </c>
      <c r="AA320" s="29">
        <v>150</v>
      </c>
      <c r="AB320" s="66">
        <f t="shared" si="80"/>
        <v>1.1768397928761965E-2</v>
      </c>
      <c r="AC320" s="87">
        <f t="shared" si="81"/>
        <v>13</v>
      </c>
      <c r="AD320" s="29">
        <v>86</v>
      </c>
      <c r="AE320" s="66">
        <f t="shared" si="82"/>
        <v>1.0877814318239311E-2</v>
      </c>
      <c r="AF320" s="87">
        <f t="shared" si="83"/>
        <v>13</v>
      </c>
      <c r="AG320" s="29">
        <v>118</v>
      </c>
      <c r="AH320" s="66">
        <f t="shared" si="84"/>
        <v>1.2841440853194037E-2</v>
      </c>
      <c r="AI320" s="87">
        <f t="shared" si="85"/>
        <v>15</v>
      </c>
      <c r="AJ320" s="29">
        <v>64</v>
      </c>
      <c r="AK320" s="66">
        <f t="shared" si="86"/>
        <v>3.9312039312039311E-2</v>
      </c>
      <c r="AL320" s="87">
        <f t="shared" si="87"/>
        <v>6</v>
      </c>
      <c r="AM320" s="30">
        <v>844</v>
      </c>
      <c r="AN320" s="79">
        <f t="shared" si="88"/>
        <v>1.3702410909976459E-2</v>
      </c>
      <c r="AO320" s="32">
        <f t="shared" si="89"/>
        <v>10</v>
      </c>
      <c r="AP320" s="33"/>
      <c r="AQ320" s="33"/>
      <c r="AR320" s="33"/>
      <c r="AS320" s="33"/>
      <c r="AT320" s="33"/>
      <c r="AU320" s="33"/>
      <c r="AV320" s="33"/>
      <c r="AW320" s="34"/>
      <c r="AX320" s="34"/>
      <c r="AY320" s="34"/>
      <c r="AZ320" s="34"/>
      <c r="BA320" s="34"/>
      <c r="BB320" s="34"/>
      <c r="BC320" s="34"/>
    </row>
    <row r="321" spans="1:55" x14ac:dyDescent="0.2">
      <c r="A321" s="25" t="s">
        <v>595</v>
      </c>
      <c r="B321" s="26" t="s">
        <v>43</v>
      </c>
      <c r="C321" s="27" t="s">
        <v>22</v>
      </c>
      <c r="D321" s="28" t="s">
        <v>596</v>
      </c>
      <c r="E321" s="28" t="str">
        <f>VLOOKUP(D321,Sheet2!A$1:B$353,2,FALSE)</f>
        <v>Large Urban</v>
      </c>
      <c r="F321" s="29">
        <v>58950</v>
      </c>
      <c r="G321" s="29">
        <v>31354</v>
      </c>
      <c r="H321" s="29">
        <v>27182</v>
      </c>
      <c r="I321" s="29">
        <v>13070</v>
      </c>
      <c r="J321" s="29">
        <v>8086</v>
      </c>
      <c r="K321" s="29">
        <v>4230</v>
      </c>
      <c r="L321" s="29">
        <v>3090</v>
      </c>
      <c r="M321" s="29">
        <v>270</v>
      </c>
      <c r="N321" s="30">
        <v>146232</v>
      </c>
      <c r="O321" s="31">
        <v>252</v>
      </c>
      <c r="P321" s="66">
        <f t="shared" si="72"/>
        <v>4.2748091603053437E-3</v>
      </c>
      <c r="Q321" s="87">
        <f t="shared" si="73"/>
        <v>30</v>
      </c>
      <c r="R321" s="29">
        <v>166</v>
      </c>
      <c r="S321" s="66">
        <f t="shared" si="74"/>
        <v>5.2943803023537666E-3</v>
      </c>
      <c r="T321" s="87">
        <f t="shared" si="75"/>
        <v>21</v>
      </c>
      <c r="U321" s="29">
        <v>144</v>
      </c>
      <c r="V321" s="66">
        <f t="shared" si="76"/>
        <v>5.2976234272680452E-3</v>
      </c>
      <c r="W321" s="87">
        <f t="shared" si="77"/>
        <v>20</v>
      </c>
      <c r="X321" s="29">
        <v>64</v>
      </c>
      <c r="Y321" s="66">
        <f t="shared" si="78"/>
        <v>4.8967100229533279E-3</v>
      </c>
      <c r="Z321" s="87">
        <f t="shared" si="79"/>
        <v>22</v>
      </c>
      <c r="AA321" s="29">
        <v>44</v>
      </c>
      <c r="AB321" s="66">
        <f t="shared" si="80"/>
        <v>5.4415038337867917E-3</v>
      </c>
      <c r="AC321" s="87">
        <f t="shared" si="81"/>
        <v>18</v>
      </c>
      <c r="AD321" s="29">
        <v>29</v>
      </c>
      <c r="AE321" s="66">
        <f t="shared" si="82"/>
        <v>6.8557919621749413E-3</v>
      </c>
      <c r="AF321" s="87">
        <f t="shared" si="83"/>
        <v>16</v>
      </c>
      <c r="AG321" s="29">
        <v>25</v>
      </c>
      <c r="AH321" s="66">
        <f t="shared" si="84"/>
        <v>8.0906148867313909E-3</v>
      </c>
      <c r="AI321" s="87">
        <f t="shared" si="85"/>
        <v>14</v>
      </c>
      <c r="AJ321" s="29">
        <v>5</v>
      </c>
      <c r="AK321" s="66">
        <f t="shared" si="86"/>
        <v>1.8518518518518517E-2</v>
      </c>
      <c r="AL321" s="87">
        <f t="shared" si="87"/>
        <v>21</v>
      </c>
      <c r="AM321" s="30">
        <v>729</v>
      </c>
      <c r="AN321" s="79">
        <f t="shared" si="88"/>
        <v>4.9852289512555392E-3</v>
      </c>
      <c r="AO321" s="32">
        <f t="shared" si="89"/>
        <v>23</v>
      </c>
      <c r="AP321" s="33"/>
      <c r="AQ321" s="33"/>
      <c r="AR321" s="33"/>
      <c r="AS321" s="33"/>
      <c r="AT321" s="33"/>
      <c r="AU321" s="33"/>
      <c r="AV321" s="33"/>
      <c r="AW321" s="34"/>
      <c r="AX321" s="34"/>
      <c r="AY321" s="34"/>
      <c r="AZ321" s="34"/>
      <c r="BA321" s="34"/>
      <c r="BB321" s="34"/>
      <c r="BC321" s="34"/>
    </row>
    <row r="322" spans="1:55" x14ac:dyDescent="0.2">
      <c r="A322" s="25" t="s">
        <v>597</v>
      </c>
      <c r="B322" s="26" t="s">
        <v>18</v>
      </c>
      <c r="C322" s="27" t="s">
        <v>19</v>
      </c>
      <c r="D322" s="28" t="s">
        <v>598</v>
      </c>
      <c r="E322" s="28" t="str">
        <f>VLOOKUP(D322,Sheet2!A$1:B$353,2,FALSE)</f>
        <v>Major Urban</v>
      </c>
      <c r="F322" s="29">
        <v>322</v>
      </c>
      <c r="G322" s="29">
        <v>3250</v>
      </c>
      <c r="H322" s="29">
        <v>10066</v>
      </c>
      <c r="I322" s="29">
        <v>11575</v>
      </c>
      <c r="J322" s="29">
        <v>5909</v>
      </c>
      <c r="K322" s="29">
        <v>4130</v>
      </c>
      <c r="L322" s="29">
        <v>4928</v>
      </c>
      <c r="M322" s="29">
        <v>684</v>
      </c>
      <c r="N322" s="30">
        <v>40864</v>
      </c>
      <c r="O322" s="31">
        <v>24</v>
      </c>
      <c r="P322" s="66">
        <f t="shared" si="72"/>
        <v>7.4534161490683232E-2</v>
      </c>
      <c r="Q322" s="87">
        <f t="shared" si="73"/>
        <v>4</v>
      </c>
      <c r="R322" s="29">
        <v>23</v>
      </c>
      <c r="S322" s="66">
        <f t="shared" si="74"/>
        <v>7.076923076923077E-3</v>
      </c>
      <c r="T322" s="87">
        <f t="shared" si="75"/>
        <v>32</v>
      </c>
      <c r="U322" s="29">
        <v>90</v>
      </c>
      <c r="V322" s="66">
        <f t="shared" si="76"/>
        <v>8.9409894695012919E-3</v>
      </c>
      <c r="W322" s="87">
        <f t="shared" si="77"/>
        <v>25</v>
      </c>
      <c r="X322" s="29">
        <v>84</v>
      </c>
      <c r="Y322" s="66">
        <f t="shared" si="78"/>
        <v>7.2570194384449244E-3</v>
      </c>
      <c r="Z322" s="87">
        <f t="shared" si="79"/>
        <v>27</v>
      </c>
      <c r="AA322" s="29">
        <v>30</v>
      </c>
      <c r="AB322" s="66">
        <f t="shared" si="80"/>
        <v>5.0770011846336099E-3</v>
      </c>
      <c r="AC322" s="87">
        <f t="shared" si="81"/>
        <v>35</v>
      </c>
      <c r="AD322" s="29">
        <v>14</v>
      </c>
      <c r="AE322" s="66">
        <f t="shared" si="82"/>
        <v>3.3898305084745762E-3</v>
      </c>
      <c r="AF322" s="87">
        <f t="shared" si="83"/>
        <v>47</v>
      </c>
      <c r="AG322" s="29">
        <v>16</v>
      </c>
      <c r="AH322" s="66">
        <f t="shared" si="84"/>
        <v>3.246753246753247E-3</v>
      </c>
      <c r="AI322" s="87">
        <f t="shared" si="85"/>
        <v>51</v>
      </c>
      <c r="AJ322" s="29">
        <v>5</v>
      </c>
      <c r="AK322" s="66">
        <f t="shared" si="86"/>
        <v>7.3099415204678359E-3</v>
      </c>
      <c r="AL322" s="87">
        <f t="shared" si="87"/>
        <v>38</v>
      </c>
      <c r="AM322" s="30">
        <v>286</v>
      </c>
      <c r="AN322" s="79">
        <f t="shared" si="88"/>
        <v>6.9988253719655445E-3</v>
      </c>
      <c r="AO322" s="32">
        <f t="shared" si="89"/>
        <v>29</v>
      </c>
      <c r="AP322" s="33"/>
      <c r="AQ322" s="33"/>
      <c r="AR322" s="33"/>
      <c r="AS322" s="33"/>
      <c r="AT322" s="33"/>
      <c r="AU322" s="33"/>
      <c r="AV322" s="33"/>
      <c r="AW322" s="34"/>
      <c r="AX322" s="34"/>
      <c r="AY322" s="34"/>
      <c r="AZ322" s="34"/>
      <c r="BA322" s="34"/>
      <c r="BB322" s="34"/>
      <c r="BC322" s="34"/>
    </row>
    <row r="323" spans="1:55" x14ac:dyDescent="0.2">
      <c r="A323" s="25" t="s">
        <v>599</v>
      </c>
      <c r="B323" s="26" t="s">
        <v>54</v>
      </c>
      <c r="C323" s="27" t="s">
        <v>19</v>
      </c>
      <c r="D323" s="28" t="s">
        <v>694</v>
      </c>
      <c r="E323" s="28" t="str">
        <f>VLOOKUP(D323,Sheet2!A$1:B$353,2,FALSE)</f>
        <v>Large Urban</v>
      </c>
      <c r="F323" s="29">
        <v>1787</v>
      </c>
      <c r="G323" s="29">
        <v>3430</v>
      </c>
      <c r="H323" s="29">
        <v>9668</v>
      </c>
      <c r="I323" s="29">
        <v>17740</v>
      </c>
      <c r="J323" s="29">
        <v>14489</v>
      </c>
      <c r="K323" s="29">
        <v>9384</v>
      </c>
      <c r="L323" s="29">
        <v>5902</v>
      </c>
      <c r="M323" s="29">
        <v>461</v>
      </c>
      <c r="N323" s="30">
        <v>62861</v>
      </c>
      <c r="O323" s="31">
        <v>32</v>
      </c>
      <c r="P323" s="66">
        <f t="shared" si="72"/>
        <v>1.790710688304421E-2</v>
      </c>
      <c r="Q323" s="87">
        <f t="shared" si="73"/>
        <v>6</v>
      </c>
      <c r="R323" s="29">
        <v>54</v>
      </c>
      <c r="S323" s="66">
        <f t="shared" si="74"/>
        <v>1.574344023323615E-2</v>
      </c>
      <c r="T323" s="87">
        <f t="shared" si="75"/>
        <v>3</v>
      </c>
      <c r="U323" s="29">
        <v>81</v>
      </c>
      <c r="V323" s="66">
        <f t="shared" si="76"/>
        <v>8.3781547372776162E-3</v>
      </c>
      <c r="W323" s="87">
        <f t="shared" si="77"/>
        <v>13</v>
      </c>
      <c r="X323" s="29">
        <v>73</v>
      </c>
      <c r="Y323" s="66">
        <f t="shared" si="78"/>
        <v>4.1149943630214205E-3</v>
      </c>
      <c r="Z323" s="87">
        <f t="shared" si="79"/>
        <v>25</v>
      </c>
      <c r="AA323" s="29">
        <v>58</v>
      </c>
      <c r="AB323" s="66">
        <f t="shared" si="80"/>
        <v>4.0030367865277108E-3</v>
      </c>
      <c r="AC323" s="87">
        <f t="shared" si="81"/>
        <v>24</v>
      </c>
      <c r="AD323" s="29">
        <v>36</v>
      </c>
      <c r="AE323" s="66">
        <f t="shared" si="82"/>
        <v>3.8363171355498722E-3</v>
      </c>
      <c r="AF323" s="87">
        <f t="shared" si="83"/>
        <v>27</v>
      </c>
      <c r="AG323" s="29">
        <v>41</v>
      </c>
      <c r="AH323" s="66">
        <f t="shared" si="84"/>
        <v>6.946797695696374E-3</v>
      </c>
      <c r="AI323" s="87">
        <f t="shared" si="85"/>
        <v>18</v>
      </c>
      <c r="AJ323" s="29">
        <v>15</v>
      </c>
      <c r="AK323" s="66">
        <f t="shared" si="86"/>
        <v>3.2537960954446853E-2</v>
      </c>
      <c r="AL323" s="87">
        <f t="shared" si="87"/>
        <v>11</v>
      </c>
      <c r="AM323" s="30">
        <v>390</v>
      </c>
      <c r="AN323" s="79">
        <f t="shared" si="88"/>
        <v>6.2041647444361367E-3</v>
      </c>
      <c r="AO323" s="32">
        <f t="shared" si="89"/>
        <v>20</v>
      </c>
      <c r="AP323" s="33"/>
      <c r="AQ323" s="33"/>
      <c r="AR323" s="33"/>
      <c r="AS323" s="33"/>
      <c r="AT323" s="33"/>
      <c r="AU323" s="33"/>
      <c r="AV323" s="33"/>
      <c r="AW323" s="34"/>
      <c r="AX323" s="34"/>
      <c r="AY323" s="34"/>
      <c r="AZ323" s="34"/>
      <c r="BA323" s="34"/>
      <c r="BB323" s="34"/>
      <c r="BC323" s="34"/>
    </row>
    <row r="324" spans="1:55" x14ac:dyDescent="0.2">
      <c r="A324" s="25" t="s">
        <v>600</v>
      </c>
      <c r="B324" s="26" t="s">
        <v>43</v>
      </c>
      <c r="C324" s="27" t="s">
        <v>60</v>
      </c>
      <c r="D324" s="28" t="s">
        <v>601</v>
      </c>
      <c r="E324" s="28" t="str">
        <f>VLOOKUP(D324,Sheet2!A$1:B$353,2,FALSE)</f>
        <v>Major Urban</v>
      </c>
      <c r="F324" s="29">
        <v>55417</v>
      </c>
      <c r="G324" s="29">
        <v>22991</v>
      </c>
      <c r="H324" s="29">
        <v>15751</v>
      </c>
      <c r="I324" s="29">
        <v>6233</v>
      </c>
      <c r="J324" s="29">
        <v>2914</v>
      </c>
      <c r="K324" s="29">
        <v>1644</v>
      </c>
      <c r="L324" s="29">
        <v>888</v>
      </c>
      <c r="M324" s="29">
        <v>120</v>
      </c>
      <c r="N324" s="30">
        <v>105958</v>
      </c>
      <c r="O324" s="31">
        <v>410</v>
      </c>
      <c r="P324" s="66">
        <f t="shared" si="72"/>
        <v>7.3984517386361586E-3</v>
      </c>
      <c r="Q324" s="87">
        <f t="shared" si="73"/>
        <v>32</v>
      </c>
      <c r="R324" s="29">
        <v>130</v>
      </c>
      <c r="S324" s="66">
        <f t="shared" si="74"/>
        <v>5.654386499064851E-3</v>
      </c>
      <c r="T324" s="87">
        <f t="shared" si="75"/>
        <v>44</v>
      </c>
      <c r="U324" s="29">
        <v>86</v>
      </c>
      <c r="V324" s="66">
        <f t="shared" si="76"/>
        <v>5.459970795505047E-3</v>
      </c>
      <c r="W324" s="87">
        <f t="shared" si="77"/>
        <v>37</v>
      </c>
      <c r="X324" s="29">
        <v>41</v>
      </c>
      <c r="Y324" s="66">
        <f t="shared" si="78"/>
        <v>6.5778918658751804E-3</v>
      </c>
      <c r="Z324" s="87">
        <f t="shared" si="79"/>
        <v>29</v>
      </c>
      <c r="AA324" s="29">
        <v>13</v>
      </c>
      <c r="AB324" s="66">
        <f t="shared" si="80"/>
        <v>4.4612216884008238E-3</v>
      </c>
      <c r="AC324" s="87">
        <f t="shared" si="81"/>
        <v>37</v>
      </c>
      <c r="AD324" s="29">
        <v>14</v>
      </c>
      <c r="AE324" s="66">
        <f t="shared" si="82"/>
        <v>8.5158150851581509E-3</v>
      </c>
      <c r="AF324" s="87">
        <f t="shared" si="83"/>
        <v>22</v>
      </c>
      <c r="AG324" s="29">
        <v>6</v>
      </c>
      <c r="AH324" s="66">
        <f t="shared" si="84"/>
        <v>6.7567567567567571E-3</v>
      </c>
      <c r="AI324" s="87">
        <f t="shared" si="85"/>
        <v>32</v>
      </c>
      <c r="AJ324" s="29">
        <v>1</v>
      </c>
      <c r="AK324" s="66">
        <f t="shared" si="86"/>
        <v>8.3333333333333332E-3</v>
      </c>
      <c r="AL324" s="87">
        <f t="shared" si="87"/>
        <v>33</v>
      </c>
      <c r="AM324" s="30">
        <v>701</v>
      </c>
      <c r="AN324" s="79">
        <f t="shared" si="88"/>
        <v>6.6158289133430226E-3</v>
      </c>
      <c r="AO324" s="32">
        <f t="shared" si="89"/>
        <v>31</v>
      </c>
      <c r="AP324" s="33"/>
      <c r="AQ324" s="33"/>
      <c r="AR324" s="33"/>
      <c r="AS324" s="33"/>
      <c r="AT324" s="33"/>
      <c r="AU324" s="33"/>
      <c r="AV324" s="33"/>
      <c r="AW324" s="34"/>
      <c r="AX324" s="34"/>
      <c r="AY324" s="34"/>
      <c r="AZ324" s="34"/>
      <c r="BA324" s="34"/>
      <c r="BB324" s="34"/>
      <c r="BC324" s="34"/>
    </row>
    <row r="325" spans="1:55" x14ac:dyDescent="0.2">
      <c r="A325" s="25" t="s">
        <v>602</v>
      </c>
      <c r="B325" s="26" t="s">
        <v>18</v>
      </c>
      <c r="C325" s="27" t="s">
        <v>60</v>
      </c>
      <c r="D325" s="28" t="s">
        <v>603</v>
      </c>
      <c r="E325" s="28" t="str">
        <f>VLOOKUP(D325,Sheet2!A$1:B$353,2,FALSE)</f>
        <v>Other Urban</v>
      </c>
      <c r="F325" s="29">
        <v>8110</v>
      </c>
      <c r="G325" s="29">
        <v>14452</v>
      </c>
      <c r="H325" s="29">
        <v>11082</v>
      </c>
      <c r="I325" s="29">
        <v>5175</v>
      </c>
      <c r="J325" s="29">
        <v>3190</v>
      </c>
      <c r="K325" s="29">
        <v>1327</v>
      </c>
      <c r="L325" s="29">
        <v>387</v>
      </c>
      <c r="M325" s="29">
        <v>11</v>
      </c>
      <c r="N325" s="30">
        <v>43734</v>
      </c>
      <c r="O325" s="31">
        <v>49</v>
      </c>
      <c r="P325" s="66">
        <f t="shared" si="72"/>
        <v>6.0419235511713935E-3</v>
      </c>
      <c r="Q325" s="87">
        <f t="shared" si="73"/>
        <v>29</v>
      </c>
      <c r="R325" s="29">
        <v>85</v>
      </c>
      <c r="S325" s="66">
        <f t="shared" si="74"/>
        <v>5.8815388873512319E-3</v>
      </c>
      <c r="T325" s="87">
        <f t="shared" si="75"/>
        <v>28</v>
      </c>
      <c r="U325" s="29">
        <v>71</v>
      </c>
      <c r="V325" s="66">
        <f t="shared" si="76"/>
        <v>6.4067857787402996E-3</v>
      </c>
      <c r="W325" s="87">
        <f t="shared" si="77"/>
        <v>25</v>
      </c>
      <c r="X325" s="29">
        <v>18</v>
      </c>
      <c r="Y325" s="66">
        <f t="shared" si="78"/>
        <v>3.4782608695652175E-3</v>
      </c>
      <c r="Z325" s="87">
        <f t="shared" si="79"/>
        <v>35</v>
      </c>
      <c r="AA325" s="29">
        <v>13</v>
      </c>
      <c r="AB325" s="66">
        <f t="shared" si="80"/>
        <v>4.0752351097178684E-3</v>
      </c>
      <c r="AC325" s="87">
        <f t="shared" si="81"/>
        <v>32</v>
      </c>
      <c r="AD325" s="29">
        <v>5</v>
      </c>
      <c r="AE325" s="66">
        <f t="shared" si="82"/>
        <v>3.7678975131876413E-3</v>
      </c>
      <c r="AF325" s="87">
        <f t="shared" si="83"/>
        <v>37</v>
      </c>
      <c r="AG325" s="29">
        <v>2</v>
      </c>
      <c r="AH325" s="66">
        <f t="shared" si="84"/>
        <v>5.1679586563307496E-3</v>
      </c>
      <c r="AI325" s="87">
        <f t="shared" si="85"/>
        <v>36</v>
      </c>
      <c r="AJ325" s="29">
        <v>0</v>
      </c>
      <c r="AK325" s="66">
        <f t="shared" si="86"/>
        <v>0</v>
      </c>
      <c r="AL325" s="87">
        <f t="shared" si="87"/>
        <v>28</v>
      </c>
      <c r="AM325" s="30">
        <v>243</v>
      </c>
      <c r="AN325" s="79">
        <f t="shared" si="88"/>
        <v>5.5563177390588556E-3</v>
      </c>
      <c r="AO325" s="32">
        <f t="shared" si="89"/>
        <v>28</v>
      </c>
      <c r="AP325" s="33"/>
      <c r="AQ325" s="33"/>
      <c r="AR325" s="33"/>
      <c r="AS325" s="33"/>
      <c r="AT325" s="33"/>
      <c r="AU325" s="33"/>
      <c r="AV325" s="33"/>
      <c r="AW325" s="34"/>
      <c r="AX325" s="34"/>
      <c r="AY325" s="34"/>
      <c r="AZ325" s="34"/>
      <c r="BA325" s="34"/>
      <c r="BB325" s="34"/>
      <c r="BC325" s="34"/>
    </row>
    <row r="326" spans="1:55" x14ac:dyDescent="0.2">
      <c r="A326" s="25" t="s">
        <v>604</v>
      </c>
      <c r="B326" s="26" t="s">
        <v>18</v>
      </c>
      <c r="C326" s="27" t="s">
        <v>19</v>
      </c>
      <c r="D326" s="28" t="s">
        <v>605</v>
      </c>
      <c r="E326" s="28" t="str">
        <f>VLOOKUP(D326,Sheet2!A$1:B$353,2,FALSE)</f>
        <v>Large Urban</v>
      </c>
      <c r="F326" s="29">
        <v>7455</v>
      </c>
      <c r="G326" s="29">
        <v>10757</v>
      </c>
      <c r="H326" s="29">
        <v>12684</v>
      </c>
      <c r="I326" s="29">
        <v>8940</v>
      </c>
      <c r="J326" s="29">
        <v>5248</v>
      </c>
      <c r="K326" s="29">
        <v>2249</v>
      </c>
      <c r="L326" s="29">
        <v>882</v>
      </c>
      <c r="M326" s="29">
        <v>25</v>
      </c>
      <c r="N326" s="30">
        <v>48240</v>
      </c>
      <c r="O326" s="31">
        <v>70</v>
      </c>
      <c r="P326" s="66">
        <f t="shared" si="72"/>
        <v>9.3896713615023476E-3</v>
      </c>
      <c r="Q326" s="87">
        <f t="shared" si="73"/>
        <v>12</v>
      </c>
      <c r="R326" s="29">
        <v>113</v>
      </c>
      <c r="S326" s="66">
        <f t="shared" si="74"/>
        <v>1.0504787580180348E-2</v>
      </c>
      <c r="T326" s="87">
        <f t="shared" si="75"/>
        <v>8</v>
      </c>
      <c r="U326" s="29">
        <v>136</v>
      </c>
      <c r="V326" s="66">
        <f t="shared" si="76"/>
        <v>1.0722169662567014E-2</v>
      </c>
      <c r="W326" s="87">
        <f t="shared" si="77"/>
        <v>9</v>
      </c>
      <c r="X326" s="29">
        <v>107</v>
      </c>
      <c r="Y326" s="66">
        <f t="shared" si="78"/>
        <v>1.1968680089485458E-2</v>
      </c>
      <c r="Z326" s="87">
        <f t="shared" si="79"/>
        <v>12</v>
      </c>
      <c r="AA326" s="29">
        <v>47</v>
      </c>
      <c r="AB326" s="66">
        <f t="shared" si="80"/>
        <v>8.9557926829268285E-3</v>
      </c>
      <c r="AC326" s="87">
        <f t="shared" si="81"/>
        <v>14</v>
      </c>
      <c r="AD326" s="29">
        <v>26</v>
      </c>
      <c r="AE326" s="66">
        <f t="shared" si="82"/>
        <v>1.1560693641618497E-2</v>
      </c>
      <c r="AF326" s="87">
        <f t="shared" si="83"/>
        <v>10</v>
      </c>
      <c r="AG326" s="29">
        <v>11</v>
      </c>
      <c r="AH326" s="66">
        <f t="shared" si="84"/>
        <v>1.2471655328798186E-2</v>
      </c>
      <c r="AI326" s="87">
        <f t="shared" si="85"/>
        <v>10</v>
      </c>
      <c r="AJ326" s="29">
        <v>0</v>
      </c>
      <c r="AK326" s="66">
        <f t="shared" si="86"/>
        <v>0</v>
      </c>
      <c r="AL326" s="87">
        <f t="shared" si="87"/>
        <v>27</v>
      </c>
      <c r="AM326" s="30">
        <v>510</v>
      </c>
      <c r="AN326" s="79">
        <f t="shared" si="88"/>
        <v>1.0572139303482588E-2</v>
      </c>
      <c r="AO326" s="32">
        <f t="shared" si="89"/>
        <v>8</v>
      </c>
      <c r="AP326" s="33"/>
      <c r="AQ326" s="33"/>
      <c r="AR326" s="33"/>
      <c r="AS326" s="33"/>
      <c r="AT326" s="33"/>
      <c r="AU326" s="33"/>
      <c r="AV326" s="33"/>
      <c r="AW326" s="34"/>
      <c r="AX326" s="34"/>
      <c r="AY326" s="34"/>
      <c r="AZ326" s="34"/>
      <c r="BA326" s="34"/>
      <c r="BB326" s="34"/>
      <c r="BC326" s="34"/>
    </row>
    <row r="327" spans="1:55" x14ac:dyDescent="0.2">
      <c r="A327" s="25" t="s">
        <v>606</v>
      </c>
      <c r="B327" s="26" t="s">
        <v>18</v>
      </c>
      <c r="C327" s="27" t="s">
        <v>60</v>
      </c>
      <c r="D327" s="28" t="s">
        <v>607</v>
      </c>
      <c r="E327" s="28" t="str">
        <f>VLOOKUP(D327,Sheet2!A$1:B$353,2,FALSE)</f>
        <v>Rural 80</v>
      </c>
      <c r="F327" s="29">
        <v>6095</v>
      </c>
      <c r="G327" s="29">
        <v>10680</v>
      </c>
      <c r="H327" s="29">
        <v>11491</v>
      </c>
      <c r="I327" s="29">
        <v>7619</v>
      </c>
      <c r="J327" s="29">
        <v>6677</v>
      </c>
      <c r="K327" s="29">
        <v>5483</v>
      </c>
      <c r="L327" s="29">
        <v>3839</v>
      </c>
      <c r="M327" s="29">
        <v>214</v>
      </c>
      <c r="N327" s="30">
        <v>52098</v>
      </c>
      <c r="O327" s="31">
        <v>90</v>
      </c>
      <c r="P327" s="66">
        <f t="shared" ref="P327:P330" si="90">O327/F327</f>
        <v>1.4766201804757998E-2</v>
      </c>
      <c r="Q327" s="87">
        <f t="shared" ref="Q327:Q331" si="91">1+SUMPRODUCT((E$6:E$331=E327)*(P$6:P$331&gt;P327))</f>
        <v>33</v>
      </c>
      <c r="R327" s="29">
        <v>42</v>
      </c>
      <c r="S327" s="66">
        <f t="shared" ref="S327:S331" si="92">R327/G327</f>
        <v>3.9325842696629216E-3</v>
      </c>
      <c r="T327" s="87">
        <f t="shared" ref="T327:T331" si="93">1+SUMPRODUCT((E$6:E$331=E327)*(S$6:S$331&gt;S327))</f>
        <v>49</v>
      </c>
      <c r="U327" s="29">
        <v>68</v>
      </c>
      <c r="V327" s="66">
        <f t="shared" ref="V327:V331" si="94">U327/H327</f>
        <v>5.9176747019406492E-3</v>
      </c>
      <c r="W327" s="87">
        <f t="shared" ref="W327:W331" si="95">1+SUMPRODUCT((E$6:E$331=E327)*(V$6:V$331&gt;V327))</f>
        <v>39</v>
      </c>
      <c r="X327" s="29">
        <v>71</v>
      </c>
      <c r="Y327" s="66">
        <f t="shared" ref="Y327:Y331" si="96">X327/I327</f>
        <v>9.3188082425515167E-3</v>
      </c>
      <c r="Z327" s="87">
        <f t="shared" ref="Z327:Z331" si="97">1+SUMPRODUCT((E$6:E$331=E327)*(Y$6:Y$331&gt;Y327))</f>
        <v>34</v>
      </c>
      <c r="AA327" s="29">
        <v>47</v>
      </c>
      <c r="AB327" s="66">
        <f t="shared" ref="AB327:AB331" si="98">AA327/J327</f>
        <v>7.0390894114123106E-3</v>
      </c>
      <c r="AC327" s="87">
        <f t="shared" ref="AC327:AC331" si="99">1+SUMPRODUCT((E$6:E$331=E327)*(AB$6:AB$331&gt;AB327))</f>
        <v>41</v>
      </c>
      <c r="AD327" s="29">
        <v>40</v>
      </c>
      <c r="AE327" s="66">
        <f t="shared" ref="AE327:AE331" si="100">AD327/K327</f>
        <v>7.295276308590188E-3</v>
      </c>
      <c r="AF327" s="87">
        <f t="shared" ref="AF327:AF331" si="101">1+SUMPRODUCT((E$6:E$331=E327)*(AE$6:AE$331&gt;AE327))</f>
        <v>40</v>
      </c>
      <c r="AG327" s="29">
        <v>47</v>
      </c>
      <c r="AH327" s="66">
        <f t="shared" ref="AH327:AH331" si="102">AG327/L327</f>
        <v>1.2242771555092472E-2</v>
      </c>
      <c r="AI327" s="87">
        <f t="shared" ref="AI327:AI331" si="103">1+SUMPRODUCT((E$6:E$331=E327)*(AH$6:AH$331&gt;AH327))</f>
        <v>40</v>
      </c>
      <c r="AJ327" s="29">
        <v>11</v>
      </c>
      <c r="AK327" s="66">
        <f t="shared" ref="AK327:AK331" si="104">AJ327/M327</f>
        <v>5.1401869158878503E-2</v>
      </c>
      <c r="AL327" s="87">
        <f t="shared" ref="AL327:AL331" si="105">1+SUMPRODUCT((E$6:E$331=E327)*(AK$6:AK$331&gt;AK327))</f>
        <v>29</v>
      </c>
      <c r="AM327" s="30">
        <v>416</v>
      </c>
      <c r="AN327" s="79">
        <f t="shared" ref="AN327:AN331" si="106">AM327/N327</f>
        <v>7.9849514376751501E-3</v>
      </c>
      <c r="AO327" s="32">
        <f t="shared" ref="AO327:AO331" si="107">1+SUMPRODUCT((E$6:E$331=E327)*(AN$6:AN$331&gt;AN327))</f>
        <v>37</v>
      </c>
      <c r="AP327" s="33"/>
      <c r="AQ327" s="33"/>
      <c r="AR327" s="33"/>
      <c r="AS327" s="33"/>
      <c r="AT327" s="33"/>
      <c r="AU327" s="33"/>
      <c r="AV327" s="33"/>
      <c r="AW327" s="34"/>
      <c r="AX327" s="34"/>
      <c r="AY327" s="34"/>
      <c r="AZ327" s="34"/>
      <c r="BA327" s="34"/>
      <c r="BB327" s="34"/>
      <c r="BC327" s="34"/>
    </row>
    <row r="328" spans="1:55" x14ac:dyDescent="0.2">
      <c r="A328" s="25" t="s">
        <v>608</v>
      </c>
      <c r="B328" s="26" t="s">
        <v>18</v>
      </c>
      <c r="C328" s="27" t="s">
        <v>19</v>
      </c>
      <c r="D328" s="28" t="s">
        <v>609</v>
      </c>
      <c r="E328" s="28" t="str">
        <f>VLOOKUP(D328,Sheet2!A$1:B$353,2,FALSE)</f>
        <v>Significant Rural</v>
      </c>
      <c r="F328" s="29">
        <v>1283</v>
      </c>
      <c r="G328" s="29">
        <v>7486</v>
      </c>
      <c r="H328" s="29">
        <v>17506</v>
      </c>
      <c r="I328" s="29">
        <v>16554</v>
      </c>
      <c r="J328" s="29">
        <v>10768</v>
      </c>
      <c r="K328" s="29">
        <v>8698</v>
      </c>
      <c r="L328" s="29">
        <v>6811</v>
      </c>
      <c r="M328" s="29">
        <v>975</v>
      </c>
      <c r="N328" s="30">
        <v>70081</v>
      </c>
      <c r="O328" s="31">
        <v>5</v>
      </c>
      <c r="P328" s="66">
        <f t="shared" si="90"/>
        <v>3.897116134060795E-3</v>
      </c>
      <c r="Q328" s="87">
        <f t="shared" si="91"/>
        <v>43</v>
      </c>
      <c r="R328" s="29">
        <v>18</v>
      </c>
      <c r="S328" s="66">
        <f t="shared" si="92"/>
        <v>2.4044883783061713E-3</v>
      </c>
      <c r="T328" s="87">
        <f t="shared" si="93"/>
        <v>50</v>
      </c>
      <c r="U328" s="29">
        <v>29</v>
      </c>
      <c r="V328" s="66">
        <f t="shared" si="94"/>
        <v>1.6565748886096195E-3</v>
      </c>
      <c r="W328" s="87">
        <f t="shared" si="95"/>
        <v>48</v>
      </c>
      <c r="X328" s="29">
        <v>27</v>
      </c>
      <c r="Y328" s="66">
        <f t="shared" si="96"/>
        <v>1.6310257339615802E-3</v>
      </c>
      <c r="Z328" s="87">
        <f t="shared" si="97"/>
        <v>51</v>
      </c>
      <c r="AA328" s="29">
        <v>28</v>
      </c>
      <c r="AB328" s="66">
        <f t="shared" si="98"/>
        <v>2.6002971768202079E-3</v>
      </c>
      <c r="AC328" s="87">
        <f t="shared" si="99"/>
        <v>45</v>
      </c>
      <c r="AD328" s="29">
        <v>54</v>
      </c>
      <c r="AE328" s="66">
        <f t="shared" si="100"/>
        <v>6.2083237525868019E-3</v>
      </c>
      <c r="AF328" s="87">
        <f t="shared" si="101"/>
        <v>26</v>
      </c>
      <c r="AG328" s="29">
        <v>52</v>
      </c>
      <c r="AH328" s="66">
        <f t="shared" si="102"/>
        <v>7.6347085596828656E-3</v>
      </c>
      <c r="AI328" s="87">
        <f t="shared" si="103"/>
        <v>28</v>
      </c>
      <c r="AJ328" s="29">
        <v>26</v>
      </c>
      <c r="AK328" s="66">
        <f t="shared" si="104"/>
        <v>2.6666666666666668E-2</v>
      </c>
      <c r="AL328" s="87">
        <f t="shared" si="105"/>
        <v>17</v>
      </c>
      <c r="AM328" s="30">
        <v>239</v>
      </c>
      <c r="AN328" s="79">
        <f t="shared" si="106"/>
        <v>3.4103394643341277E-3</v>
      </c>
      <c r="AO328" s="32">
        <f t="shared" si="107"/>
        <v>42</v>
      </c>
      <c r="AP328" s="33"/>
      <c r="AQ328" s="33"/>
      <c r="AR328" s="33"/>
      <c r="AS328" s="33"/>
      <c r="AT328" s="33"/>
      <c r="AU328" s="33"/>
      <c r="AV328" s="33"/>
      <c r="AW328" s="34"/>
      <c r="AX328" s="34"/>
      <c r="AY328" s="34"/>
      <c r="AZ328" s="34"/>
      <c r="BA328" s="34"/>
      <c r="BB328" s="34"/>
      <c r="BC328" s="34"/>
    </row>
    <row r="329" spans="1:55" x14ac:dyDescent="0.2">
      <c r="A329" s="25" t="s">
        <v>610</v>
      </c>
      <c r="B329" s="26" t="s">
        <v>18</v>
      </c>
      <c r="C329" s="27" t="s">
        <v>22</v>
      </c>
      <c r="D329" s="28" t="s">
        <v>611</v>
      </c>
      <c r="E329" s="28" t="str">
        <f>VLOOKUP(D329,Sheet2!A$1:B$353,2,FALSE)</f>
        <v>Significant Rural</v>
      </c>
      <c r="F329" s="29">
        <v>11155</v>
      </c>
      <c r="G329" s="29">
        <v>11704</v>
      </c>
      <c r="H329" s="29">
        <v>12046</v>
      </c>
      <c r="I329" s="29">
        <v>7214</v>
      </c>
      <c r="J329" s="29">
        <v>4667</v>
      </c>
      <c r="K329" s="29">
        <v>2258</v>
      </c>
      <c r="L329" s="29">
        <v>996</v>
      </c>
      <c r="M329" s="29">
        <v>74</v>
      </c>
      <c r="N329" s="30">
        <v>50114</v>
      </c>
      <c r="O329" s="31">
        <v>95</v>
      </c>
      <c r="P329" s="66">
        <f t="shared" si="90"/>
        <v>8.5163603765127747E-3</v>
      </c>
      <c r="Q329" s="87">
        <f t="shared" si="91"/>
        <v>27</v>
      </c>
      <c r="R329" s="29">
        <v>88</v>
      </c>
      <c r="S329" s="66">
        <f t="shared" si="92"/>
        <v>7.5187969924812026E-3</v>
      </c>
      <c r="T329" s="87">
        <f t="shared" si="93"/>
        <v>19</v>
      </c>
      <c r="U329" s="29">
        <v>113</v>
      </c>
      <c r="V329" s="66">
        <f t="shared" si="94"/>
        <v>9.3807072887265482E-3</v>
      </c>
      <c r="W329" s="87">
        <f t="shared" si="95"/>
        <v>13</v>
      </c>
      <c r="X329" s="29">
        <v>49</v>
      </c>
      <c r="Y329" s="66">
        <f t="shared" si="96"/>
        <v>6.7923482118103689E-3</v>
      </c>
      <c r="Z329" s="87">
        <f t="shared" si="97"/>
        <v>16</v>
      </c>
      <c r="AA329" s="29">
        <v>18</v>
      </c>
      <c r="AB329" s="66">
        <f t="shared" si="98"/>
        <v>3.8568673666166701E-3</v>
      </c>
      <c r="AC329" s="87">
        <f t="shared" si="99"/>
        <v>36</v>
      </c>
      <c r="AD329" s="29">
        <v>19</v>
      </c>
      <c r="AE329" s="66">
        <f t="shared" si="100"/>
        <v>8.4145261293179802E-3</v>
      </c>
      <c r="AF329" s="87">
        <f t="shared" si="101"/>
        <v>15</v>
      </c>
      <c r="AG329" s="29">
        <v>7</v>
      </c>
      <c r="AH329" s="66">
        <f t="shared" si="102"/>
        <v>7.0281124497991966E-3</v>
      </c>
      <c r="AI329" s="87">
        <f t="shared" si="103"/>
        <v>29</v>
      </c>
      <c r="AJ329" s="29">
        <v>1</v>
      </c>
      <c r="AK329" s="66">
        <f t="shared" si="104"/>
        <v>1.3513513513513514E-2</v>
      </c>
      <c r="AL329" s="87">
        <f t="shared" si="105"/>
        <v>27</v>
      </c>
      <c r="AM329" s="30">
        <v>390</v>
      </c>
      <c r="AN329" s="79">
        <f t="shared" si="106"/>
        <v>7.7822564552819575E-3</v>
      </c>
      <c r="AO329" s="32">
        <f t="shared" si="107"/>
        <v>17</v>
      </c>
      <c r="AP329" s="33"/>
      <c r="AQ329" s="33"/>
      <c r="AR329" s="33"/>
      <c r="AS329" s="33"/>
      <c r="AT329" s="33"/>
      <c r="AU329" s="33"/>
      <c r="AV329" s="33"/>
      <c r="AW329" s="34"/>
      <c r="AX329" s="34"/>
      <c r="AY329" s="34"/>
      <c r="AZ329" s="34"/>
      <c r="BA329" s="34"/>
      <c r="BB329" s="34"/>
      <c r="BC329" s="34"/>
    </row>
    <row r="330" spans="1:55" x14ac:dyDescent="0.2">
      <c r="A330" s="25" t="s">
        <v>612</v>
      </c>
      <c r="B330" s="26" t="s">
        <v>18</v>
      </c>
      <c r="C330" s="27" t="s">
        <v>60</v>
      </c>
      <c r="D330" s="28" t="s">
        <v>613</v>
      </c>
      <c r="E330" s="28" t="str">
        <f>VLOOKUP(D330,Sheet2!A$1:B$353,2,FALSE)</f>
        <v>Significant Rural</v>
      </c>
      <c r="F330" s="29">
        <v>10850</v>
      </c>
      <c r="G330" s="29">
        <v>11070</v>
      </c>
      <c r="H330" s="29">
        <v>10928</v>
      </c>
      <c r="I330" s="29">
        <v>5996</v>
      </c>
      <c r="J330" s="29">
        <v>3210</v>
      </c>
      <c r="K330" s="29">
        <v>1673</v>
      </c>
      <c r="L330" s="29">
        <v>1156</v>
      </c>
      <c r="M330" s="29">
        <v>133</v>
      </c>
      <c r="N330" s="30">
        <v>45016</v>
      </c>
      <c r="O330" s="31">
        <v>146</v>
      </c>
      <c r="P330" s="66">
        <f t="shared" si="90"/>
        <v>1.3456221198156683E-2</v>
      </c>
      <c r="Q330" s="87">
        <f t="shared" si="91"/>
        <v>16</v>
      </c>
      <c r="R330" s="29">
        <v>46</v>
      </c>
      <c r="S330" s="66">
        <f t="shared" si="92"/>
        <v>4.1553748870822044E-3</v>
      </c>
      <c r="T330" s="87">
        <f t="shared" si="93"/>
        <v>31</v>
      </c>
      <c r="U330" s="29">
        <v>52</v>
      </c>
      <c r="V330" s="66">
        <f t="shared" si="94"/>
        <v>4.7584187408491949E-3</v>
      </c>
      <c r="W330" s="87">
        <f t="shared" si="95"/>
        <v>28</v>
      </c>
      <c r="X330" s="29">
        <v>34</v>
      </c>
      <c r="Y330" s="66">
        <f t="shared" si="96"/>
        <v>5.6704469646430954E-3</v>
      </c>
      <c r="Z330" s="87">
        <f t="shared" si="97"/>
        <v>20</v>
      </c>
      <c r="AA330" s="29">
        <v>22</v>
      </c>
      <c r="AB330" s="66">
        <f t="shared" si="98"/>
        <v>6.853582554517134E-3</v>
      </c>
      <c r="AC330" s="87">
        <f t="shared" si="99"/>
        <v>19</v>
      </c>
      <c r="AD330" s="29">
        <v>9</v>
      </c>
      <c r="AE330" s="66">
        <f t="shared" si="100"/>
        <v>5.3795576808129113E-3</v>
      </c>
      <c r="AF330" s="87">
        <f t="shared" si="101"/>
        <v>31</v>
      </c>
      <c r="AG330" s="29">
        <v>7</v>
      </c>
      <c r="AH330" s="66">
        <f t="shared" si="102"/>
        <v>6.0553633217993079E-3</v>
      </c>
      <c r="AI330" s="87">
        <f t="shared" si="103"/>
        <v>33</v>
      </c>
      <c r="AJ330" s="29">
        <v>0</v>
      </c>
      <c r="AK330" s="66">
        <f t="shared" si="104"/>
        <v>0</v>
      </c>
      <c r="AL330" s="87">
        <f t="shared" si="105"/>
        <v>45</v>
      </c>
      <c r="AM330" s="30">
        <v>316</v>
      </c>
      <c r="AN330" s="79">
        <f t="shared" si="106"/>
        <v>7.0197263195308337E-3</v>
      </c>
      <c r="AO330" s="32">
        <f t="shared" si="107"/>
        <v>20</v>
      </c>
      <c r="AP330" s="33"/>
      <c r="AQ330" s="33"/>
      <c r="AR330" s="33"/>
      <c r="AS330" s="33"/>
      <c r="AT330" s="33"/>
      <c r="AU330" s="33"/>
      <c r="AV330" s="33"/>
      <c r="AW330" s="34"/>
      <c r="AX330" s="34"/>
      <c r="AY330" s="34"/>
      <c r="AZ330" s="34"/>
      <c r="BA330" s="34"/>
      <c r="BB330" s="34"/>
      <c r="BC330" s="34"/>
    </row>
    <row r="331" spans="1:55" x14ac:dyDescent="0.2">
      <c r="A331" s="25" t="s">
        <v>614</v>
      </c>
      <c r="B331" s="26" t="s">
        <v>54</v>
      </c>
      <c r="C331" s="27" t="s">
        <v>44</v>
      </c>
      <c r="D331" s="28" t="s">
        <v>695</v>
      </c>
      <c r="E331" s="28" t="str">
        <f>VLOOKUP(D331,Sheet2!A$1:B$353,2,FALSE)</f>
        <v>Other Urban</v>
      </c>
      <c r="F331" s="29">
        <v>10658</v>
      </c>
      <c r="G331" s="29">
        <v>24682</v>
      </c>
      <c r="H331" s="29">
        <v>25764</v>
      </c>
      <c r="I331" s="29">
        <v>12654</v>
      </c>
      <c r="J331" s="29">
        <v>7219</v>
      </c>
      <c r="K331" s="29">
        <v>3234</v>
      </c>
      <c r="L331" s="29">
        <v>1562</v>
      </c>
      <c r="M331" s="29">
        <v>105</v>
      </c>
      <c r="N331" s="30">
        <v>85878</v>
      </c>
      <c r="O331" s="31">
        <v>53</v>
      </c>
      <c r="P331" s="66">
        <f>O331/F331</f>
        <v>4.9727903921936573E-3</v>
      </c>
      <c r="Q331" s="87">
        <f t="shared" si="91"/>
        <v>32</v>
      </c>
      <c r="R331" s="29">
        <v>124</v>
      </c>
      <c r="S331" s="66">
        <f t="shared" si="92"/>
        <v>5.0239040596386031E-3</v>
      </c>
      <c r="T331" s="87">
        <f t="shared" si="93"/>
        <v>32</v>
      </c>
      <c r="U331" s="29">
        <v>188</v>
      </c>
      <c r="V331" s="66">
        <f t="shared" si="94"/>
        <v>7.2970035708740883E-3</v>
      </c>
      <c r="W331" s="87">
        <f t="shared" si="95"/>
        <v>22</v>
      </c>
      <c r="X331" s="29">
        <v>168</v>
      </c>
      <c r="Y331" s="66">
        <f t="shared" si="96"/>
        <v>1.3276434329065908E-2</v>
      </c>
      <c r="Z331" s="87">
        <f t="shared" si="97"/>
        <v>9</v>
      </c>
      <c r="AA331" s="29">
        <v>81</v>
      </c>
      <c r="AB331" s="66">
        <f t="shared" si="98"/>
        <v>1.1220390635822136E-2</v>
      </c>
      <c r="AC331" s="87">
        <f t="shared" si="99"/>
        <v>14</v>
      </c>
      <c r="AD331" s="29">
        <v>35</v>
      </c>
      <c r="AE331" s="66">
        <f t="shared" si="100"/>
        <v>1.0822510822510822E-2</v>
      </c>
      <c r="AF331" s="87">
        <f t="shared" si="101"/>
        <v>14</v>
      </c>
      <c r="AG331" s="29">
        <v>26</v>
      </c>
      <c r="AH331" s="66">
        <f t="shared" si="102"/>
        <v>1.6645326504481434E-2</v>
      </c>
      <c r="AI331" s="87">
        <f t="shared" si="103"/>
        <v>12</v>
      </c>
      <c r="AJ331" s="29">
        <v>2</v>
      </c>
      <c r="AK331" s="66">
        <f t="shared" si="104"/>
        <v>1.9047619047619049E-2</v>
      </c>
      <c r="AL331" s="87">
        <f t="shared" si="105"/>
        <v>18</v>
      </c>
      <c r="AM331" s="30">
        <v>677</v>
      </c>
      <c r="AN331" s="79">
        <f t="shared" si="106"/>
        <v>7.8832762756468472E-3</v>
      </c>
      <c r="AO331" s="32">
        <f t="shared" si="107"/>
        <v>18</v>
      </c>
      <c r="AP331" s="33"/>
      <c r="AQ331" s="33"/>
      <c r="AR331" s="33"/>
      <c r="AS331" s="33"/>
      <c r="AT331" s="33"/>
      <c r="AU331" s="33"/>
      <c r="AV331" s="33"/>
      <c r="AW331" s="34"/>
      <c r="AX331" s="34"/>
      <c r="AY331" s="34"/>
      <c r="AZ331" s="34"/>
      <c r="BA331" s="34"/>
      <c r="BB331" s="34"/>
      <c r="BC331" s="34"/>
    </row>
    <row r="332" spans="1:55" x14ac:dyDescent="0.2">
      <c r="B332" s="25"/>
      <c r="D332" s="2"/>
      <c r="E332" s="2"/>
      <c r="F332" s="29" t="s">
        <v>615</v>
      </c>
      <c r="G332" s="29" t="s">
        <v>616</v>
      </c>
      <c r="H332" s="29" t="s">
        <v>616</v>
      </c>
      <c r="I332" s="29" t="s">
        <v>616</v>
      </c>
      <c r="J332" s="29" t="s">
        <v>616</v>
      </c>
      <c r="K332" s="29" t="s">
        <v>616</v>
      </c>
      <c r="L332" s="29" t="s">
        <v>616</v>
      </c>
      <c r="M332" s="29" t="s">
        <v>616</v>
      </c>
      <c r="N332" s="30" t="s">
        <v>616</v>
      </c>
      <c r="O332" s="31" t="s">
        <v>615</v>
      </c>
      <c r="P332" s="29"/>
      <c r="Q332" s="88"/>
      <c r="R332" s="29" t="s">
        <v>616</v>
      </c>
      <c r="S332" s="29"/>
      <c r="T332" s="88"/>
      <c r="U332" s="29" t="s">
        <v>616</v>
      </c>
      <c r="V332" s="29"/>
      <c r="W332" s="88"/>
      <c r="X332" s="29" t="s">
        <v>616</v>
      </c>
      <c r="Y332" s="29"/>
      <c r="Z332" s="88"/>
      <c r="AA332" s="29" t="s">
        <v>616</v>
      </c>
      <c r="AB332" s="29"/>
      <c r="AC332" s="88"/>
      <c r="AD332" s="29" t="s">
        <v>616</v>
      </c>
      <c r="AE332" s="29"/>
      <c r="AF332" s="88"/>
      <c r="AG332" s="29" t="s">
        <v>616</v>
      </c>
      <c r="AH332" s="29"/>
      <c r="AI332" s="88"/>
      <c r="AJ332" s="29" t="s">
        <v>616</v>
      </c>
      <c r="AK332" s="29"/>
      <c r="AL332" s="88"/>
      <c r="AM332" s="30" t="s">
        <v>616</v>
      </c>
      <c r="AN332" s="80"/>
      <c r="AO332" s="32"/>
      <c r="AP332" s="33"/>
      <c r="AQ332" s="33"/>
      <c r="AR332" s="33"/>
      <c r="AS332" s="33"/>
      <c r="AT332" s="33"/>
      <c r="AU332" s="33"/>
      <c r="AV332" s="33"/>
      <c r="AW332" s="34"/>
      <c r="AX332" s="34"/>
      <c r="AY332" s="34"/>
      <c r="AZ332" s="34"/>
      <c r="BA332" s="34"/>
      <c r="BB332" s="34"/>
      <c r="BC332" s="34"/>
    </row>
    <row r="333" spans="1:55" x14ac:dyDescent="0.2">
      <c r="B333" s="25"/>
      <c r="F333" s="42"/>
      <c r="G333" s="42"/>
      <c r="H333" s="42"/>
      <c r="I333" s="42"/>
      <c r="J333" s="42"/>
      <c r="K333" s="42"/>
      <c r="L333" s="42"/>
      <c r="M333" s="42"/>
      <c r="N333" s="43"/>
      <c r="O333" s="44"/>
      <c r="P333" s="42"/>
      <c r="Q333" s="89"/>
      <c r="R333" s="42"/>
      <c r="S333" s="42"/>
      <c r="T333" s="89"/>
      <c r="U333" s="42"/>
      <c r="V333" s="42"/>
      <c r="W333" s="89"/>
      <c r="X333" s="42"/>
      <c r="Y333" s="42"/>
      <c r="Z333" s="89"/>
      <c r="AA333" s="42"/>
      <c r="AB333" s="42"/>
      <c r="AC333" s="89"/>
      <c r="AD333" s="42"/>
      <c r="AE333" s="42"/>
      <c r="AF333" s="89"/>
      <c r="AG333" s="42"/>
      <c r="AH333" s="42"/>
      <c r="AI333" s="89"/>
      <c r="AJ333" s="42"/>
      <c r="AK333" s="42"/>
      <c r="AL333" s="89"/>
      <c r="AM333" s="43"/>
      <c r="AN333" s="80"/>
      <c r="AO333" s="32"/>
      <c r="AP333" s="33"/>
      <c r="AQ333" s="33"/>
      <c r="AR333" s="33"/>
      <c r="AS333" s="33"/>
      <c r="AT333" s="33"/>
      <c r="AU333" s="33"/>
      <c r="AV333" s="33"/>
      <c r="AW333" s="34"/>
      <c r="AX333" s="34"/>
      <c r="AY333" s="34"/>
      <c r="AZ333" s="34"/>
      <c r="BA333" s="34"/>
      <c r="BB333" s="34"/>
      <c r="BC333" s="34"/>
    </row>
    <row r="334" spans="1:55" x14ac:dyDescent="0.2">
      <c r="B334" s="25"/>
      <c r="F334" s="42"/>
      <c r="G334" s="42"/>
      <c r="H334" s="42"/>
      <c r="I334" s="42"/>
      <c r="J334" s="42"/>
      <c r="K334" s="42"/>
      <c r="L334" s="42"/>
      <c r="M334" s="42"/>
      <c r="N334" s="43"/>
      <c r="O334" s="44"/>
      <c r="P334" s="42"/>
      <c r="Q334" s="89"/>
      <c r="R334" s="42"/>
      <c r="S334" s="42"/>
      <c r="T334" s="89"/>
      <c r="U334" s="42"/>
      <c r="V334" s="42"/>
      <c r="W334" s="89"/>
      <c r="X334" s="42"/>
      <c r="Y334" s="42"/>
      <c r="Z334" s="89"/>
      <c r="AA334" s="42"/>
      <c r="AB334" s="42"/>
      <c r="AC334" s="89"/>
      <c r="AD334" s="42"/>
      <c r="AE334" s="42"/>
      <c r="AF334" s="89"/>
      <c r="AG334" s="42"/>
      <c r="AH334" s="42"/>
      <c r="AI334" s="89"/>
      <c r="AJ334" s="42"/>
      <c r="AK334" s="42"/>
      <c r="AL334" s="89"/>
      <c r="AM334" s="43"/>
      <c r="AN334" s="80"/>
      <c r="AO334" s="32"/>
      <c r="AP334" s="33"/>
      <c r="AQ334" s="33"/>
      <c r="AR334" s="33"/>
      <c r="AS334" s="33"/>
      <c r="AT334" s="33"/>
      <c r="AU334" s="33"/>
      <c r="AV334" s="33"/>
      <c r="AW334" s="34"/>
      <c r="AX334" s="34"/>
      <c r="AY334" s="34"/>
      <c r="AZ334" s="34"/>
      <c r="BA334" s="34"/>
      <c r="BB334" s="34"/>
      <c r="BC334" s="34"/>
    </row>
    <row r="335" spans="1:55" x14ac:dyDescent="0.2">
      <c r="B335" s="25"/>
      <c r="F335" s="42"/>
      <c r="G335" s="42"/>
      <c r="H335" s="42"/>
      <c r="I335" s="42"/>
      <c r="J335" s="42"/>
      <c r="K335" s="42"/>
      <c r="L335" s="42"/>
      <c r="M335" s="42"/>
      <c r="N335" s="43"/>
      <c r="O335" s="44"/>
      <c r="P335" s="42"/>
      <c r="Q335" s="89"/>
      <c r="R335" s="42"/>
      <c r="S335" s="42"/>
      <c r="T335" s="89"/>
      <c r="U335" s="42"/>
      <c r="V335" s="42"/>
      <c r="W335" s="89"/>
      <c r="X335" s="42"/>
      <c r="Y335" s="42"/>
      <c r="Z335" s="89"/>
      <c r="AA335" s="42"/>
      <c r="AB335" s="42"/>
      <c r="AC335" s="89"/>
      <c r="AD335" s="42"/>
      <c r="AE335" s="42"/>
      <c r="AF335" s="89"/>
      <c r="AG335" s="42"/>
      <c r="AH335" s="42"/>
      <c r="AI335" s="89"/>
      <c r="AJ335" s="42"/>
      <c r="AK335" s="42"/>
      <c r="AL335" s="89"/>
      <c r="AM335" s="43"/>
      <c r="AN335" s="80"/>
      <c r="AO335" s="32"/>
      <c r="AP335" s="33"/>
      <c r="AQ335" s="33"/>
      <c r="AR335" s="33"/>
      <c r="AS335" s="33"/>
      <c r="AT335" s="33"/>
      <c r="AU335" s="33"/>
      <c r="AV335" s="33"/>
      <c r="AW335" s="34"/>
      <c r="AX335" s="34"/>
      <c r="AY335" s="34"/>
      <c r="AZ335" s="34"/>
      <c r="BA335" s="34"/>
      <c r="BB335" s="34"/>
      <c r="BC335" s="34"/>
    </row>
    <row r="336" spans="1:55" x14ac:dyDescent="0.2">
      <c r="B336" s="25"/>
      <c r="C336" s="1" t="s">
        <v>10</v>
      </c>
      <c r="D336" s="45" t="s">
        <v>617</v>
      </c>
      <c r="E336" s="70"/>
      <c r="F336" s="46">
        <v>5744294</v>
      </c>
      <c r="G336" s="46">
        <v>4548066</v>
      </c>
      <c r="H336" s="46">
        <v>5046899</v>
      </c>
      <c r="I336" s="46">
        <v>3551900</v>
      </c>
      <c r="J336" s="46">
        <v>2187645</v>
      </c>
      <c r="K336" s="46">
        <v>1155206</v>
      </c>
      <c r="L336" s="46">
        <v>811711</v>
      </c>
      <c r="M336" s="46">
        <v>132675</v>
      </c>
      <c r="N336" s="47">
        <v>23178396</v>
      </c>
      <c r="O336" s="48">
        <v>52310</v>
      </c>
      <c r="P336" s="46"/>
      <c r="Q336" s="90"/>
      <c r="R336" s="46">
        <v>41734</v>
      </c>
      <c r="S336" s="46"/>
      <c r="T336" s="90"/>
      <c r="U336" s="46">
        <v>49713</v>
      </c>
      <c r="V336" s="46"/>
      <c r="W336" s="90"/>
      <c r="X336" s="46">
        <v>40641</v>
      </c>
      <c r="Y336" s="46"/>
      <c r="Z336" s="90"/>
      <c r="AA336" s="46">
        <v>29139</v>
      </c>
      <c r="AB336" s="46"/>
      <c r="AC336" s="90"/>
      <c r="AD336" s="46">
        <v>17730</v>
      </c>
      <c r="AE336" s="46"/>
      <c r="AF336" s="90"/>
      <c r="AG336" s="46">
        <v>17261</v>
      </c>
      <c r="AH336" s="46"/>
      <c r="AI336" s="90"/>
      <c r="AJ336" s="46">
        <v>6400</v>
      </c>
      <c r="AK336" s="46"/>
      <c r="AL336" s="90"/>
      <c r="AM336" s="47">
        <v>254928</v>
      </c>
      <c r="AN336" s="80"/>
      <c r="AO336" s="32"/>
      <c r="AP336" s="33"/>
      <c r="AQ336" s="33"/>
      <c r="AR336" s="33"/>
      <c r="AS336" s="33"/>
      <c r="AT336" s="33"/>
      <c r="AU336" s="33"/>
      <c r="AV336" s="33"/>
      <c r="AW336" s="34"/>
      <c r="AX336" s="34"/>
      <c r="AY336" s="34"/>
      <c r="AZ336" s="34"/>
      <c r="BA336" s="34"/>
      <c r="BB336" s="34"/>
      <c r="BC336" s="34"/>
    </row>
    <row r="337" spans="1:108" x14ac:dyDescent="0.2">
      <c r="F337" s="42"/>
      <c r="G337" s="42"/>
      <c r="H337" s="42"/>
      <c r="I337" s="42"/>
      <c r="J337" s="42"/>
      <c r="K337" s="42"/>
      <c r="L337" s="42"/>
      <c r="M337" s="42"/>
      <c r="N337" s="43"/>
      <c r="O337" s="44"/>
      <c r="P337" s="42"/>
      <c r="Q337" s="89"/>
      <c r="R337" s="42"/>
      <c r="S337" s="42"/>
      <c r="T337" s="89"/>
      <c r="U337" s="42"/>
      <c r="V337" s="42"/>
      <c r="W337" s="89"/>
      <c r="X337" s="42"/>
      <c r="Y337" s="42"/>
      <c r="Z337" s="89"/>
      <c r="AA337" s="42"/>
      <c r="AB337" s="42"/>
      <c r="AC337" s="89"/>
      <c r="AD337" s="42"/>
      <c r="AE337" s="42"/>
      <c r="AF337" s="89"/>
      <c r="AG337" s="42"/>
      <c r="AH337" s="42"/>
      <c r="AI337" s="89"/>
      <c r="AJ337" s="42"/>
      <c r="AK337" s="42"/>
      <c r="AL337" s="89"/>
      <c r="AM337" s="43"/>
      <c r="AN337" s="80"/>
      <c r="AO337" s="32"/>
      <c r="AP337" s="33"/>
      <c r="AQ337" s="33"/>
      <c r="AR337" s="33"/>
      <c r="AS337" s="33"/>
      <c r="AT337" s="33"/>
      <c r="AU337" s="33"/>
      <c r="AV337" s="33"/>
      <c r="AW337" s="34"/>
      <c r="AX337" s="34"/>
      <c r="AY337" s="34"/>
      <c r="AZ337" s="34"/>
      <c r="BA337" s="34"/>
      <c r="BB337" s="34"/>
      <c r="BC337" s="34"/>
    </row>
    <row r="338" spans="1:108" x14ac:dyDescent="0.2">
      <c r="B338" s="25"/>
      <c r="D338" s="49"/>
      <c r="E338" s="71"/>
      <c r="F338" s="42"/>
      <c r="G338" s="42"/>
      <c r="H338" s="42"/>
      <c r="I338" s="42"/>
      <c r="J338" s="42"/>
      <c r="K338" s="42"/>
      <c r="L338" s="42"/>
      <c r="M338" s="42"/>
      <c r="N338" s="43"/>
      <c r="O338" s="44"/>
      <c r="P338" s="42"/>
      <c r="Q338" s="89"/>
      <c r="R338" s="42"/>
      <c r="S338" s="42"/>
      <c r="T338" s="89"/>
      <c r="U338" s="42"/>
      <c r="V338" s="42"/>
      <c r="W338" s="89"/>
      <c r="X338" s="42"/>
      <c r="Y338" s="42"/>
      <c r="Z338" s="89"/>
      <c r="AA338" s="42"/>
      <c r="AB338" s="42"/>
      <c r="AC338" s="89"/>
      <c r="AD338" s="42"/>
      <c r="AE338" s="42"/>
      <c r="AF338" s="89"/>
      <c r="AG338" s="42"/>
      <c r="AH338" s="42"/>
      <c r="AI338" s="89"/>
      <c r="AJ338" s="42"/>
      <c r="AK338" s="42"/>
      <c r="AL338" s="89"/>
      <c r="AM338" s="43"/>
      <c r="AN338" s="80"/>
      <c r="AO338" s="32"/>
      <c r="AP338" s="33"/>
      <c r="AQ338" s="33"/>
      <c r="AR338" s="33"/>
      <c r="AS338" s="33"/>
      <c r="AT338" s="33"/>
      <c r="AU338" s="33"/>
      <c r="AV338" s="33"/>
      <c r="AW338" s="34"/>
      <c r="AX338" s="34"/>
      <c r="AY338" s="34"/>
      <c r="AZ338" s="34"/>
      <c r="BA338" s="34"/>
      <c r="BB338" s="34"/>
      <c r="BC338" s="34"/>
    </row>
    <row r="339" spans="1:108" x14ac:dyDescent="0.2">
      <c r="B339" s="25"/>
      <c r="C339" s="1" t="s">
        <v>107</v>
      </c>
      <c r="D339" s="50" t="s">
        <v>618</v>
      </c>
      <c r="E339" s="72"/>
      <c r="F339" s="46">
        <v>62811</v>
      </c>
      <c r="G339" s="46">
        <v>225008</v>
      </c>
      <c r="H339" s="46">
        <v>345508</v>
      </c>
      <c r="I339" s="46">
        <v>286600</v>
      </c>
      <c r="J339" s="46">
        <v>178999</v>
      </c>
      <c r="K339" s="46">
        <v>103681</v>
      </c>
      <c r="L339" s="46">
        <v>99861</v>
      </c>
      <c r="M339" s="46">
        <v>41177</v>
      </c>
      <c r="N339" s="47">
        <v>1343645</v>
      </c>
      <c r="O339" s="48">
        <v>1384</v>
      </c>
      <c r="P339" s="46"/>
      <c r="Q339" s="90"/>
      <c r="R339" s="46">
        <v>2683</v>
      </c>
      <c r="S339" s="46"/>
      <c r="T339" s="90"/>
      <c r="U339" s="46">
        <v>5265</v>
      </c>
      <c r="V339" s="46"/>
      <c r="W339" s="90"/>
      <c r="X339" s="46">
        <v>6372</v>
      </c>
      <c r="Y339" s="46"/>
      <c r="Z339" s="90"/>
      <c r="AA339" s="46">
        <v>6471</v>
      </c>
      <c r="AB339" s="46"/>
      <c r="AC339" s="90"/>
      <c r="AD339" s="46">
        <v>4873</v>
      </c>
      <c r="AE339" s="46"/>
      <c r="AF339" s="90"/>
      <c r="AG339" s="46">
        <v>6420</v>
      </c>
      <c r="AH339" s="46"/>
      <c r="AI339" s="90"/>
      <c r="AJ339" s="46">
        <v>3797</v>
      </c>
      <c r="AK339" s="46"/>
      <c r="AL339" s="90"/>
      <c r="AM339" s="47">
        <v>37265</v>
      </c>
      <c r="AN339" s="80"/>
      <c r="AO339" s="32"/>
      <c r="AP339" s="33"/>
      <c r="AQ339" s="33"/>
      <c r="AR339" s="33"/>
      <c r="AS339" s="33"/>
      <c r="AT339" s="33"/>
      <c r="AU339" s="33"/>
      <c r="AV339" s="33"/>
      <c r="AW339" s="34"/>
      <c r="AX339" s="34"/>
      <c r="AY339" s="34"/>
      <c r="AZ339" s="34"/>
      <c r="BA339" s="34"/>
      <c r="BB339" s="34"/>
      <c r="BC339" s="34"/>
    </row>
    <row r="340" spans="1:108" x14ac:dyDescent="0.2">
      <c r="B340" s="25"/>
      <c r="C340" s="1" t="s">
        <v>38</v>
      </c>
      <c r="D340" s="50" t="s">
        <v>619</v>
      </c>
      <c r="E340" s="72"/>
      <c r="F340" s="46">
        <v>59688</v>
      </c>
      <c r="G340" s="46">
        <v>237748</v>
      </c>
      <c r="H340" s="46">
        <v>578315</v>
      </c>
      <c r="I340" s="46">
        <v>582616</v>
      </c>
      <c r="J340" s="46">
        <v>335043</v>
      </c>
      <c r="K340" s="46">
        <v>153254</v>
      </c>
      <c r="L340" s="46">
        <v>103856</v>
      </c>
      <c r="M340" s="46">
        <v>17656</v>
      </c>
      <c r="N340" s="47">
        <v>2068176</v>
      </c>
      <c r="O340" s="48">
        <v>698</v>
      </c>
      <c r="P340" s="46"/>
      <c r="Q340" s="90"/>
      <c r="R340" s="46">
        <v>2290</v>
      </c>
      <c r="S340" s="46"/>
      <c r="T340" s="90"/>
      <c r="U340" s="46">
        <v>4642</v>
      </c>
      <c r="V340" s="46"/>
      <c r="W340" s="90"/>
      <c r="X340" s="46">
        <v>3927</v>
      </c>
      <c r="Y340" s="46"/>
      <c r="Z340" s="90"/>
      <c r="AA340" s="46">
        <v>2220</v>
      </c>
      <c r="AB340" s="46"/>
      <c r="AC340" s="90"/>
      <c r="AD340" s="46">
        <v>1112</v>
      </c>
      <c r="AE340" s="46"/>
      <c r="AF340" s="90"/>
      <c r="AG340" s="46">
        <v>779</v>
      </c>
      <c r="AH340" s="46"/>
      <c r="AI340" s="90"/>
      <c r="AJ340" s="46">
        <v>220</v>
      </c>
      <c r="AK340" s="46"/>
      <c r="AL340" s="90"/>
      <c r="AM340" s="47">
        <v>15888</v>
      </c>
      <c r="AN340" s="80"/>
      <c r="AO340" s="32"/>
      <c r="AP340" s="33"/>
      <c r="AQ340" s="33"/>
      <c r="AR340" s="33"/>
      <c r="AS340" s="33"/>
      <c r="AT340" s="33"/>
      <c r="AU340" s="33"/>
      <c r="AV340" s="33"/>
      <c r="AW340" s="34"/>
      <c r="AX340" s="34"/>
      <c r="AY340" s="34"/>
      <c r="AZ340" s="34"/>
      <c r="BA340" s="34"/>
      <c r="BB340" s="34"/>
      <c r="BC340" s="34"/>
    </row>
    <row r="341" spans="1:108" x14ac:dyDescent="0.2">
      <c r="B341" s="25"/>
      <c r="C341" s="1" t="s">
        <v>43</v>
      </c>
      <c r="D341" s="50" t="s">
        <v>620</v>
      </c>
      <c r="E341" s="72"/>
      <c r="F341" s="46">
        <v>2360211</v>
      </c>
      <c r="G341" s="46">
        <v>1024437</v>
      </c>
      <c r="H341" s="46">
        <v>825420</v>
      </c>
      <c r="I341" s="46">
        <v>415551</v>
      </c>
      <c r="J341" s="46">
        <v>222458</v>
      </c>
      <c r="K341" s="46">
        <v>100301</v>
      </c>
      <c r="L341" s="46">
        <v>59642</v>
      </c>
      <c r="M341" s="46">
        <v>6307</v>
      </c>
      <c r="N341" s="47">
        <v>5014327</v>
      </c>
      <c r="O341" s="48">
        <v>11460</v>
      </c>
      <c r="P341" s="46"/>
      <c r="Q341" s="90"/>
      <c r="R341" s="46">
        <v>5681</v>
      </c>
      <c r="S341" s="46"/>
      <c r="T341" s="90"/>
      <c r="U341" s="46">
        <v>4085</v>
      </c>
      <c r="V341" s="46"/>
      <c r="W341" s="90"/>
      <c r="X341" s="46">
        <v>2378</v>
      </c>
      <c r="Y341" s="46"/>
      <c r="Z341" s="90"/>
      <c r="AA341" s="46">
        <v>1140</v>
      </c>
      <c r="AB341" s="46"/>
      <c r="AC341" s="90"/>
      <c r="AD341" s="46">
        <v>532</v>
      </c>
      <c r="AE341" s="46"/>
      <c r="AF341" s="90"/>
      <c r="AG341" s="46">
        <v>365</v>
      </c>
      <c r="AH341" s="46"/>
      <c r="AI341" s="90"/>
      <c r="AJ341" s="46">
        <v>60</v>
      </c>
      <c r="AK341" s="46"/>
      <c r="AL341" s="90"/>
      <c r="AM341" s="47">
        <v>25701</v>
      </c>
      <c r="AN341" s="80"/>
      <c r="AO341" s="32"/>
      <c r="AP341" s="33"/>
      <c r="AQ341" s="33"/>
      <c r="AR341" s="33"/>
      <c r="AS341" s="33"/>
      <c r="AT341" s="33"/>
      <c r="AU341" s="33"/>
      <c r="AV341" s="33"/>
      <c r="AW341" s="34"/>
      <c r="AX341" s="34"/>
      <c r="AY341" s="34"/>
      <c r="AZ341" s="34"/>
      <c r="BA341" s="34"/>
      <c r="BB341" s="34"/>
      <c r="BC341" s="34"/>
    </row>
    <row r="342" spans="1:108" x14ac:dyDescent="0.2">
      <c r="B342" s="25"/>
      <c r="C342" s="1" t="s">
        <v>54</v>
      </c>
      <c r="D342" s="50" t="s">
        <v>621</v>
      </c>
      <c r="E342" s="72"/>
      <c r="F342" s="46">
        <v>1583201</v>
      </c>
      <c r="G342" s="46">
        <v>1199819</v>
      </c>
      <c r="H342" s="46">
        <v>1116450</v>
      </c>
      <c r="I342" s="46">
        <v>680966</v>
      </c>
      <c r="J342" s="46">
        <v>415426</v>
      </c>
      <c r="K342" s="46">
        <v>211596</v>
      </c>
      <c r="L342" s="46">
        <v>126812</v>
      </c>
      <c r="M342" s="46">
        <v>13708</v>
      </c>
      <c r="N342" s="47">
        <v>5347978</v>
      </c>
      <c r="O342" s="48">
        <v>14704</v>
      </c>
      <c r="P342" s="46"/>
      <c r="Q342" s="90"/>
      <c r="R342" s="46">
        <v>11972</v>
      </c>
      <c r="S342" s="46"/>
      <c r="T342" s="90"/>
      <c r="U342" s="46">
        <v>12112</v>
      </c>
      <c r="V342" s="46"/>
      <c r="W342" s="90"/>
      <c r="X342" s="46">
        <v>9099</v>
      </c>
      <c r="Y342" s="46"/>
      <c r="Z342" s="90"/>
      <c r="AA342" s="46">
        <v>6484</v>
      </c>
      <c r="AB342" s="46"/>
      <c r="AC342" s="90"/>
      <c r="AD342" s="46">
        <v>3431</v>
      </c>
      <c r="AE342" s="46"/>
      <c r="AF342" s="90"/>
      <c r="AG342" s="46">
        <v>2773</v>
      </c>
      <c r="AH342" s="46"/>
      <c r="AI342" s="90"/>
      <c r="AJ342" s="46">
        <v>661</v>
      </c>
      <c r="AK342" s="46"/>
      <c r="AL342" s="90"/>
      <c r="AM342" s="47">
        <v>61236</v>
      </c>
      <c r="AN342" s="80"/>
      <c r="AO342" s="32"/>
      <c r="AP342" s="33"/>
      <c r="AQ342" s="33"/>
      <c r="AR342" s="33"/>
      <c r="AS342" s="33"/>
      <c r="AT342" s="33"/>
      <c r="AU342" s="33"/>
      <c r="AV342" s="33"/>
      <c r="AW342" s="34"/>
      <c r="AX342" s="34"/>
      <c r="AY342" s="34"/>
      <c r="AZ342" s="34"/>
      <c r="BA342" s="34"/>
      <c r="BB342" s="34"/>
      <c r="BC342" s="34"/>
    </row>
    <row r="343" spans="1:108" x14ac:dyDescent="0.2">
      <c r="B343" s="25"/>
      <c r="C343" s="1" t="s">
        <v>18</v>
      </c>
      <c r="D343" s="50" t="s">
        <v>622</v>
      </c>
      <c r="E343" s="72"/>
      <c r="F343" s="46">
        <v>1678383</v>
      </c>
      <c r="G343" s="46">
        <v>1861054</v>
      </c>
      <c r="H343" s="46">
        <v>2181206</v>
      </c>
      <c r="I343" s="46">
        <v>1586167</v>
      </c>
      <c r="J343" s="46">
        <v>1035719</v>
      </c>
      <c r="K343" s="46">
        <v>586374</v>
      </c>
      <c r="L343" s="46">
        <v>421540</v>
      </c>
      <c r="M343" s="46">
        <v>53827</v>
      </c>
      <c r="N343" s="47">
        <v>9404270</v>
      </c>
      <c r="O343" s="48">
        <v>24064</v>
      </c>
      <c r="P343" s="46"/>
      <c r="Q343" s="90"/>
      <c r="R343" s="46">
        <v>19108</v>
      </c>
      <c r="S343" s="46"/>
      <c r="T343" s="90"/>
      <c r="U343" s="46">
        <v>23609</v>
      </c>
      <c r="V343" s="46"/>
      <c r="W343" s="90"/>
      <c r="X343" s="46">
        <v>18865</v>
      </c>
      <c r="Y343" s="46"/>
      <c r="Z343" s="90"/>
      <c r="AA343" s="46">
        <v>12824</v>
      </c>
      <c r="AB343" s="46"/>
      <c r="AC343" s="90"/>
      <c r="AD343" s="46">
        <v>7782</v>
      </c>
      <c r="AE343" s="46"/>
      <c r="AF343" s="90"/>
      <c r="AG343" s="46">
        <v>6924</v>
      </c>
      <c r="AH343" s="46"/>
      <c r="AI343" s="90"/>
      <c r="AJ343" s="46">
        <v>1662</v>
      </c>
      <c r="AK343" s="46"/>
      <c r="AL343" s="90"/>
      <c r="AM343" s="47">
        <v>114838</v>
      </c>
      <c r="AN343" s="80"/>
      <c r="AO343" s="32"/>
      <c r="AP343" s="33"/>
      <c r="AQ343" s="33"/>
      <c r="AR343" s="33"/>
      <c r="AS343" s="33"/>
      <c r="AT343" s="33"/>
      <c r="AU343" s="33"/>
      <c r="AV343" s="33"/>
      <c r="AW343" s="34"/>
      <c r="AX343" s="34"/>
      <c r="AY343" s="34"/>
      <c r="AZ343" s="34"/>
      <c r="BA343" s="34"/>
      <c r="BB343" s="34"/>
      <c r="BC343" s="34"/>
    </row>
    <row r="344" spans="1:108" x14ac:dyDescent="0.2">
      <c r="A344" s="51"/>
      <c r="B344" s="25"/>
      <c r="C344" s="51"/>
      <c r="D344" s="52"/>
      <c r="E344" s="5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89"/>
      <c r="R344" s="42"/>
      <c r="S344" s="42"/>
      <c r="T344" s="89"/>
      <c r="U344" s="42"/>
      <c r="V344" s="42"/>
      <c r="W344" s="89"/>
      <c r="X344" s="42"/>
      <c r="Y344" s="42"/>
      <c r="Z344" s="89"/>
      <c r="AA344" s="42"/>
      <c r="AB344" s="42"/>
      <c r="AC344" s="89"/>
      <c r="AD344" s="42"/>
      <c r="AE344" s="42"/>
      <c r="AF344" s="89"/>
      <c r="AG344" s="42"/>
      <c r="AH344" s="42"/>
      <c r="AI344" s="89"/>
      <c r="AJ344" s="42"/>
      <c r="AK344" s="42"/>
      <c r="AL344" s="89"/>
      <c r="AM344" s="42"/>
      <c r="AN344" s="80"/>
      <c r="AO344" s="32"/>
      <c r="AP344" s="33"/>
      <c r="AQ344" s="33"/>
      <c r="AR344" s="33"/>
      <c r="AS344" s="33"/>
      <c r="AT344" s="33"/>
      <c r="AU344" s="33"/>
      <c r="AV344" s="33"/>
      <c r="AW344" s="34"/>
      <c r="AX344" s="34"/>
      <c r="AY344" s="34"/>
      <c r="AZ344" s="34"/>
      <c r="BA344" s="34"/>
      <c r="BB344" s="34"/>
      <c r="BC344" s="34"/>
    </row>
    <row r="345" spans="1:108" x14ac:dyDescent="0.2">
      <c r="A345" s="53"/>
      <c r="B345" s="54"/>
      <c r="C345" s="53"/>
      <c r="D345" s="55"/>
      <c r="E345" s="55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91"/>
      <c r="R345" s="56"/>
      <c r="S345" s="56"/>
      <c r="T345" s="91"/>
      <c r="U345" s="56"/>
      <c r="V345" s="56"/>
      <c r="W345" s="91"/>
      <c r="X345" s="56"/>
      <c r="Y345" s="56"/>
      <c r="Z345" s="91"/>
      <c r="AA345" s="56"/>
      <c r="AB345" s="56"/>
      <c r="AC345" s="91"/>
      <c r="AD345" s="56"/>
      <c r="AE345" s="56"/>
      <c r="AF345" s="91"/>
      <c r="AG345" s="56"/>
      <c r="AH345" s="56"/>
      <c r="AI345" s="91"/>
      <c r="AJ345" s="56"/>
      <c r="AK345" s="56"/>
      <c r="AL345" s="91"/>
      <c r="AM345" s="56"/>
      <c r="AN345" s="80"/>
      <c r="AO345" s="32"/>
      <c r="AP345" s="33"/>
      <c r="AQ345" s="33"/>
      <c r="AR345" s="33"/>
      <c r="AS345" s="33"/>
      <c r="AT345" s="33"/>
      <c r="AU345" s="33"/>
      <c r="AV345" s="33"/>
      <c r="AW345" s="34"/>
      <c r="AX345" s="34"/>
      <c r="AY345" s="34"/>
      <c r="AZ345" s="34"/>
      <c r="BA345" s="34"/>
      <c r="BB345" s="34"/>
      <c r="BC345" s="34"/>
    </row>
    <row r="346" spans="1:108" x14ac:dyDescent="0.2">
      <c r="B346" s="25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R346" s="32"/>
      <c r="S346" s="32"/>
      <c r="U346" s="32"/>
      <c r="V346" s="32"/>
      <c r="X346" s="32"/>
      <c r="Y346" s="32"/>
      <c r="AA346" s="32"/>
      <c r="AB346" s="32"/>
      <c r="AD346" s="32"/>
      <c r="AE346" s="32"/>
      <c r="AG346" s="32"/>
      <c r="AH346" s="32"/>
      <c r="AJ346" s="32"/>
      <c r="AK346" s="32"/>
      <c r="AM346" s="32"/>
      <c r="AN346" s="80"/>
      <c r="AO346" s="32"/>
      <c r="AP346" s="33"/>
      <c r="AQ346" s="33"/>
      <c r="AR346" s="33"/>
      <c r="AS346" s="33"/>
      <c r="AT346" s="33"/>
      <c r="AU346" s="33"/>
      <c r="AV346" s="33"/>
      <c r="AW346" s="34"/>
      <c r="AX346" s="34"/>
      <c r="AY346" s="34"/>
      <c r="AZ346" s="34"/>
      <c r="BA346" s="34"/>
      <c r="BB346" s="34"/>
      <c r="BC346" s="34"/>
    </row>
    <row r="347" spans="1:108" s="60" customFormat="1" x14ac:dyDescent="0.2">
      <c r="A347" s="57">
        <v>1</v>
      </c>
      <c r="B347" s="58">
        <v>2</v>
      </c>
      <c r="C347" s="57">
        <v>3</v>
      </c>
      <c r="D347" s="58">
        <v>4</v>
      </c>
      <c r="E347" s="58"/>
      <c r="F347" s="57">
        <v>5</v>
      </c>
      <c r="G347" s="58">
        <v>6</v>
      </c>
      <c r="H347" s="57">
        <v>7</v>
      </c>
      <c r="I347" s="58">
        <v>8</v>
      </c>
      <c r="J347" s="57">
        <v>9</v>
      </c>
      <c r="K347" s="58">
        <v>10</v>
      </c>
      <c r="L347" s="57">
        <v>11</v>
      </c>
      <c r="M347" s="58">
        <v>12</v>
      </c>
      <c r="N347" s="57">
        <v>13</v>
      </c>
      <c r="O347" s="58">
        <v>100</v>
      </c>
      <c r="P347" s="58"/>
      <c r="Q347" s="95"/>
      <c r="R347" s="57">
        <v>101</v>
      </c>
      <c r="S347" s="57"/>
      <c r="T347" s="93"/>
      <c r="U347" s="58">
        <v>102</v>
      </c>
      <c r="V347" s="58"/>
      <c r="W347" s="95"/>
      <c r="X347" s="57">
        <v>103</v>
      </c>
      <c r="Y347" s="57"/>
      <c r="Z347" s="93"/>
      <c r="AA347" s="58">
        <v>104</v>
      </c>
      <c r="AB347" s="58"/>
      <c r="AC347" s="95"/>
      <c r="AD347" s="57">
        <v>105</v>
      </c>
      <c r="AE347" s="57"/>
      <c r="AF347" s="93"/>
      <c r="AG347" s="58">
        <v>106</v>
      </c>
      <c r="AH347" s="58"/>
      <c r="AI347" s="95"/>
      <c r="AJ347" s="57">
        <v>107</v>
      </c>
      <c r="AK347" s="57"/>
      <c r="AL347" s="93"/>
      <c r="AM347" s="58">
        <v>108</v>
      </c>
      <c r="AN347" s="81">
        <v>188</v>
      </c>
      <c r="AO347" s="57">
        <v>189</v>
      </c>
      <c r="AP347" s="58">
        <v>190</v>
      </c>
      <c r="AQ347" s="57">
        <v>191</v>
      </c>
      <c r="AR347" s="58">
        <v>192</v>
      </c>
      <c r="AS347" s="57">
        <v>193</v>
      </c>
      <c r="AT347" s="58">
        <v>194</v>
      </c>
      <c r="AU347" s="57">
        <v>195</v>
      </c>
      <c r="AV347" s="58">
        <v>196</v>
      </c>
      <c r="AW347" s="57">
        <v>197</v>
      </c>
      <c r="AX347" s="58">
        <v>198</v>
      </c>
      <c r="AY347" s="57">
        <v>199</v>
      </c>
      <c r="AZ347" s="58">
        <v>200</v>
      </c>
      <c r="BA347" s="57">
        <v>201</v>
      </c>
      <c r="BB347" s="58">
        <v>202</v>
      </c>
      <c r="BC347" s="57">
        <v>203</v>
      </c>
      <c r="BD347" s="59">
        <v>204</v>
      </c>
      <c r="BE347" s="60">
        <v>205</v>
      </c>
      <c r="BF347" s="59">
        <v>206</v>
      </c>
      <c r="BG347" s="60">
        <v>207</v>
      </c>
      <c r="BH347" s="59">
        <v>208</v>
      </c>
      <c r="BI347" s="60">
        <v>209</v>
      </c>
      <c r="BJ347" s="59">
        <v>210</v>
      </c>
      <c r="BK347" s="60">
        <v>211</v>
      </c>
      <c r="BL347" s="59">
        <v>212</v>
      </c>
      <c r="BM347" s="60">
        <v>213</v>
      </c>
      <c r="BN347" s="59">
        <v>214</v>
      </c>
      <c r="BO347" s="60">
        <v>215</v>
      </c>
      <c r="BP347" s="59">
        <v>216</v>
      </c>
      <c r="BQ347" s="60">
        <v>217</v>
      </c>
      <c r="BR347" s="59">
        <v>218</v>
      </c>
      <c r="BS347" s="60">
        <v>219</v>
      </c>
      <c r="BT347" s="59">
        <v>220</v>
      </c>
      <c r="BU347" s="60">
        <v>221</v>
      </c>
      <c r="BV347" s="59">
        <v>222</v>
      </c>
      <c r="BW347" s="60">
        <v>223</v>
      </c>
      <c r="BX347" s="59">
        <v>224</v>
      </c>
      <c r="BY347" s="60">
        <v>225</v>
      </c>
      <c r="BZ347" s="59">
        <v>226</v>
      </c>
      <c r="CA347" s="60">
        <v>227</v>
      </c>
      <c r="CB347" s="59">
        <v>228</v>
      </c>
      <c r="CC347" s="60">
        <v>229</v>
      </c>
      <c r="CD347" s="59">
        <v>230</v>
      </c>
      <c r="CE347" s="60">
        <v>231</v>
      </c>
      <c r="CF347" s="59">
        <v>232</v>
      </c>
      <c r="CG347" s="60">
        <v>233</v>
      </c>
      <c r="CH347" s="59">
        <v>234</v>
      </c>
      <c r="CI347" s="60">
        <v>235</v>
      </c>
      <c r="CJ347" s="59">
        <v>236</v>
      </c>
      <c r="CK347" s="60">
        <v>237</v>
      </c>
      <c r="CL347" s="59">
        <v>238</v>
      </c>
      <c r="CM347" s="60">
        <v>239</v>
      </c>
      <c r="CN347" s="59">
        <v>240</v>
      </c>
      <c r="CO347" s="60">
        <v>241</v>
      </c>
      <c r="CP347" s="59">
        <v>242</v>
      </c>
      <c r="CQ347" s="60">
        <v>243</v>
      </c>
      <c r="CR347" s="59">
        <v>244</v>
      </c>
      <c r="CS347" s="60">
        <v>245</v>
      </c>
      <c r="CT347" s="59">
        <v>246</v>
      </c>
      <c r="CU347" s="60">
        <v>247</v>
      </c>
      <c r="CV347" s="59">
        <v>248</v>
      </c>
      <c r="CW347" s="60">
        <v>249</v>
      </c>
      <c r="CX347" s="59">
        <v>250</v>
      </c>
      <c r="CY347" s="60">
        <v>251</v>
      </c>
      <c r="CZ347" s="59">
        <v>252</v>
      </c>
      <c r="DA347" s="60">
        <v>253</v>
      </c>
      <c r="DB347" s="59">
        <v>254</v>
      </c>
      <c r="DC347" s="60">
        <v>255</v>
      </c>
      <c r="DD347" s="59">
        <v>256</v>
      </c>
    </row>
    <row r="348" spans="1:108" x14ac:dyDescent="0.2"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R348" s="32"/>
      <c r="S348" s="32"/>
      <c r="U348" s="32"/>
      <c r="V348" s="32"/>
      <c r="X348" s="32"/>
      <c r="Y348" s="32"/>
      <c r="AA348" s="32"/>
      <c r="AB348" s="32"/>
      <c r="AD348" s="32"/>
      <c r="AE348" s="32"/>
      <c r="AG348" s="32"/>
      <c r="AH348" s="32"/>
      <c r="AJ348" s="32"/>
      <c r="AK348" s="32"/>
      <c r="AM348" s="32"/>
      <c r="AN348" s="80"/>
      <c r="AO348" s="32"/>
      <c r="AP348" s="33"/>
      <c r="AQ348" s="33"/>
      <c r="AR348" s="33"/>
      <c r="AS348" s="33"/>
      <c r="AT348" s="33"/>
      <c r="AU348" s="33"/>
      <c r="AV348" s="33"/>
      <c r="AW348" s="34"/>
      <c r="AX348" s="34"/>
      <c r="AY348" s="34"/>
      <c r="AZ348" s="34"/>
      <c r="BA348" s="34"/>
      <c r="BB348" s="34"/>
      <c r="BC348" s="34"/>
    </row>
    <row r="349" spans="1:108" x14ac:dyDescent="0.2">
      <c r="D349" s="17" t="s">
        <v>629</v>
      </c>
      <c r="E349" s="17">
        <f>COUNTIF(E$6:E$331,D349)</f>
        <v>71</v>
      </c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82">
        <f>SUMIF($E$6:$E$331,$D349,O$6:O$331)/SUMIF($E$6:$E$331,$D349,F$6:F$331)</f>
        <v>5.8527810918525417E-3</v>
      </c>
      <c r="Q349" s="94"/>
      <c r="R349" s="32"/>
      <c r="S349" s="82">
        <f>SUMIF($E$6:$E$331,$D349,R$6:R$331)/SUMIF($E$6:$E$331,$D349,G$6:G$331)</f>
        <v>7.3977144523665163E-3</v>
      </c>
      <c r="T349" s="94"/>
      <c r="U349" s="32"/>
      <c r="V349" s="82">
        <f>SUMIF($E$6:$E$331,$D349,U$6:U$331)/SUMIF($E$6:$E$331,$D349,H$6:H$331)</f>
        <v>8.1329766872445305E-3</v>
      </c>
      <c r="W349" s="94"/>
      <c r="X349" s="32"/>
      <c r="Y349" s="82">
        <f>SUMIF($E$6:$E$331,$D349,X$6:X$331)/SUMIF($E$6:$E$331,$D349,I$6:I$331)</f>
        <v>9.7316784089157577E-3</v>
      </c>
      <c r="Z349" s="94"/>
      <c r="AA349" s="32"/>
      <c r="AB349" s="82">
        <f>SUMIF($E$6:$E$331,$D349,AA$6:AA$331)/SUMIF($E$6:$E$331,$D349,J$6:J$331)</f>
        <v>1.3060798272413189E-2</v>
      </c>
      <c r="AC349" s="94"/>
      <c r="AD349" s="32"/>
      <c r="AE349" s="82">
        <f>SUMIF($E$6:$E$331,$D349,AD$6:AD$331)/SUMIF($E$6:$E$331,$D349,K$6:K$331)</f>
        <v>1.7553587089516629E-2</v>
      </c>
      <c r="AF349" s="94"/>
      <c r="AG349" s="32"/>
      <c r="AH349" s="82">
        <f>SUMIF($E$6:$E$331,$D349,AG$6:AG$331)/SUMIF($E$6:$E$331,$D349,L$6:L$331)</f>
        <v>2.6870967180896394E-2</v>
      </c>
      <c r="AI349" s="94"/>
      <c r="AJ349" s="32"/>
      <c r="AK349" s="82">
        <f>SUMIF($E$6:$E$331,$D349,AJ$6:AJ$331)/SUMIF($E$6:$E$331,$D349,M$6:M$331)</f>
        <v>5.8570510851046004E-2</v>
      </c>
      <c r="AL349" s="94"/>
      <c r="AM349" s="32"/>
      <c r="AN349" s="79">
        <f>SUMIF(E$6:E$331,D349,AM$6:AM$331)/SUMIF(E$6:E$331,D349,N$6:N$331)</f>
        <v>9.8278339724139664E-3</v>
      </c>
      <c r="AO349" s="32"/>
      <c r="AP349" s="33"/>
      <c r="AQ349" s="33"/>
      <c r="AR349" s="33"/>
      <c r="AS349" s="33"/>
      <c r="AT349" s="33"/>
      <c r="AU349" s="33"/>
      <c r="AV349" s="33"/>
      <c r="AW349" s="34"/>
      <c r="AX349" s="34"/>
      <c r="AY349" s="34"/>
      <c r="AZ349" s="34"/>
      <c r="BA349" s="34"/>
      <c r="BB349" s="34"/>
      <c r="BC349" s="34"/>
    </row>
    <row r="350" spans="1:108" x14ac:dyDescent="0.2">
      <c r="D350" s="17" t="s">
        <v>623</v>
      </c>
      <c r="E350" s="17">
        <f t="shared" ref="E350:E354" si="108">COUNTIF(E$6:E$331,D350)</f>
        <v>39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82">
        <f t="shared" ref="P350:P354" si="109">SUMIF($E$6:$E$331,$D350,O$6:O$331)/SUMIF($E$6:$E$331,$D350,F$6:F$331)</f>
        <v>6.8306641010550864E-3</v>
      </c>
      <c r="Q350" s="94"/>
      <c r="R350" s="32"/>
      <c r="S350" s="82">
        <f t="shared" ref="S350:S354" si="110">SUMIF($E$6:$E$331,$D350,R$6:R$331)/SUMIF($E$6:$E$331,$D350,G$6:G$331)</f>
        <v>7.3986327372372162E-3</v>
      </c>
      <c r="T350" s="94"/>
      <c r="U350" s="32"/>
      <c r="V350" s="82">
        <f t="shared" ref="V350:V354" si="111">SUMIF($E$6:$E$331,$D350,U$6:U$331)/SUMIF($E$6:$E$331,$D350,H$6:H$331)</f>
        <v>8.2940118867228293E-3</v>
      </c>
      <c r="W350" s="94"/>
      <c r="X350" s="32"/>
      <c r="Y350" s="82">
        <f t="shared" ref="Y350:Y354" si="112">SUMIF($E$6:$E$331,$D350,X$6:X$331)/SUMIF($E$6:$E$331,$D350,I$6:I$331)</f>
        <v>1.0507091096003607E-2</v>
      </c>
      <c r="Z350" s="94"/>
      <c r="AA350" s="32"/>
      <c r="AB350" s="82">
        <f t="shared" ref="AB350:AB354" si="113">SUMIF($E$6:$E$331,$D350,AA$6:AA$331)/SUMIF($E$6:$E$331,$D350,J$6:J$331)</f>
        <v>1.2124528699738431E-2</v>
      </c>
      <c r="AC350" s="94"/>
      <c r="AD350" s="32"/>
      <c r="AE350" s="82">
        <f t="shared" ref="AE350:AE354" si="114">SUMIF($E$6:$E$331,$D350,AD$6:AD$331)/SUMIF($E$6:$E$331,$D350,K$6:K$331)</f>
        <v>1.4066279119107227E-2</v>
      </c>
      <c r="AF350" s="94"/>
      <c r="AG350" s="32"/>
      <c r="AH350" s="82">
        <f t="shared" ref="AH350:AH354" si="115">SUMIF($E$6:$E$331,$D350,AG$6:AG$331)/SUMIF($E$6:$E$331,$D350,L$6:L$331)</f>
        <v>2.0525069327773617E-2</v>
      </c>
      <c r="AI350" s="94"/>
      <c r="AJ350" s="32"/>
      <c r="AK350" s="82">
        <f t="shared" ref="AK350:AK354" si="116">SUMIF($E$6:$E$331,$D350,AJ$6:AJ$331)/SUMIF($E$6:$E$331,$D350,M$6:M$331)</f>
        <v>5.3604436229205174E-2</v>
      </c>
      <c r="AL350" s="94"/>
      <c r="AM350" s="32"/>
      <c r="AN350" s="79">
        <f>SUMIF(E$6:E$331,D350,AM$6:AM$331)/SUMIF(E$6:E$331,D350,N$6:N$331)</f>
        <v>8.520569091362137E-3</v>
      </c>
      <c r="AO350" s="32"/>
      <c r="AP350" s="33"/>
      <c r="AQ350" s="33"/>
      <c r="AR350" s="33"/>
      <c r="AS350" s="33"/>
      <c r="AT350" s="33"/>
      <c r="AU350" s="33"/>
      <c r="AV350" s="33"/>
      <c r="AW350" s="34"/>
      <c r="AX350" s="34"/>
      <c r="AY350" s="34"/>
      <c r="AZ350" s="34"/>
      <c r="BA350" s="34"/>
      <c r="BB350" s="34"/>
      <c r="BC350" s="34"/>
    </row>
    <row r="351" spans="1:108" x14ac:dyDescent="0.2">
      <c r="D351" s="17" t="s">
        <v>626</v>
      </c>
      <c r="E351" s="17">
        <f t="shared" si="108"/>
        <v>58</v>
      </c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82">
        <f t="shared" si="109"/>
        <v>5.4979846461987577E-3</v>
      </c>
      <c r="Q351" s="94"/>
      <c r="R351" s="32"/>
      <c r="S351" s="82">
        <f t="shared" si="110"/>
        <v>6.9792023078302659E-3</v>
      </c>
      <c r="T351" s="94"/>
      <c r="U351" s="32"/>
      <c r="V351" s="82">
        <f t="shared" si="111"/>
        <v>7.133877703861923E-3</v>
      </c>
      <c r="W351" s="94"/>
      <c r="X351" s="32"/>
      <c r="Y351" s="82">
        <f t="shared" si="112"/>
        <v>8.7339160395563595E-3</v>
      </c>
      <c r="Z351" s="94"/>
      <c r="AA351" s="32"/>
      <c r="AB351" s="82">
        <f t="shared" si="113"/>
        <v>9.5479604923466421E-3</v>
      </c>
      <c r="AC351" s="94"/>
      <c r="AD351" s="32"/>
      <c r="AE351" s="82">
        <f t="shared" si="114"/>
        <v>9.1540130151843823E-3</v>
      </c>
      <c r="AF351" s="94"/>
      <c r="AG351" s="32"/>
      <c r="AH351" s="82">
        <f t="shared" si="115"/>
        <v>1.0547095318668922E-2</v>
      </c>
      <c r="AI351" s="94"/>
      <c r="AJ351" s="32"/>
      <c r="AK351" s="82">
        <f t="shared" si="116"/>
        <v>2.3797272961152558E-2</v>
      </c>
      <c r="AL351" s="94"/>
      <c r="AM351" s="32"/>
      <c r="AN351" s="79">
        <f>SUMIF(E$6:E$331,D351,AM$6:AM$331)/SUMIF(E$6:E$331,D351,N$6:N$331)</f>
        <v>7.1542096299701419E-3</v>
      </c>
      <c r="AO351" s="32"/>
      <c r="AP351" s="33"/>
      <c r="AQ351" s="33"/>
      <c r="AR351" s="33"/>
      <c r="AS351" s="33"/>
      <c r="AT351" s="33"/>
      <c r="AU351" s="33"/>
      <c r="AV351" s="33"/>
      <c r="AW351" s="34"/>
      <c r="AX351" s="34"/>
      <c r="AY351" s="34"/>
      <c r="AZ351" s="34"/>
      <c r="BA351" s="34"/>
      <c r="BB351" s="34"/>
      <c r="BC351" s="34"/>
    </row>
    <row r="352" spans="1:108" x14ac:dyDescent="0.2">
      <c r="D352" s="17" t="s">
        <v>625</v>
      </c>
      <c r="E352" s="17">
        <f t="shared" si="108"/>
        <v>55</v>
      </c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82">
        <f t="shared" si="109"/>
        <v>1.3297542983562992E-2</v>
      </c>
      <c r="Q352" s="94"/>
      <c r="R352" s="32"/>
      <c r="S352" s="82">
        <f t="shared" si="110"/>
        <v>7.8833287145175981E-3</v>
      </c>
      <c r="T352" s="94"/>
      <c r="U352" s="32"/>
      <c r="V352" s="82">
        <f t="shared" si="111"/>
        <v>7.5713628882901696E-3</v>
      </c>
      <c r="W352" s="94"/>
      <c r="X352" s="32"/>
      <c r="Y352" s="82">
        <f t="shared" si="112"/>
        <v>7.4364893369992177E-3</v>
      </c>
      <c r="Z352" s="94"/>
      <c r="AA352" s="32"/>
      <c r="AB352" s="82">
        <f t="shared" si="113"/>
        <v>7.4058481890062582E-3</v>
      </c>
      <c r="AC352" s="94"/>
      <c r="AD352" s="32"/>
      <c r="AE352" s="82">
        <f t="shared" si="114"/>
        <v>7.6504420809202457E-3</v>
      </c>
      <c r="AF352" s="94"/>
      <c r="AG352" s="32"/>
      <c r="AH352" s="82">
        <f t="shared" si="115"/>
        <v>9.2707335534909265E-3</v>
      </c>
      <c r="AI352" s="94"/>
      <c r="AJ352" s="32"/>
      <c r="AK352" s="82">
        <f t="shared" si="116"/>
        <v>1.7887746358183375E-2</v>
      </c>
      <c r="AL352" s="94"/>
      <c r="AM352" s="32"/>
      <c r="AN352" s="79">
        <f t="shared" ref="AN352" si="117">SUMIF(E$6:E$331,D352,AM$6:AM$331)/SUMIF(E$6:E$331,D352,N$6:N$331)</f>
        <v>8.8366446581132213E-3</v>
      </c>
      <c r="AO352" s="32"/>
      <c r="AP352" s="33"/>
      <c r="AQ352" s="33"/>
      <c r="AR352" s="33"/>
      <c r="AS352" s="33"/>
      <c r="AT352" s="33"/>
      <c r="AU352" s="33"/>
      <c r="AV352" s="33"/>
      <c r="AW352" s="34"/>
      <c r="AX352" s="34"/>
      <c r="AY352" s="34"/>
      <c r="AZ352" s="34"/>
      <c r="BA352" s="34"/>
      <c r="BB352" s="34"/>
      <c r="BC352" s="34"/>
    </row>
    <row r="353" spans="4:55" x14ac:dyDescent="0.2">
      <c r="D353" s="17" t="s">
        <v>627</v>
      </c>
      <c r="E353" s="17">
        <f t="shared" si="108"/>
        <v>48</v>
      </c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82">
        <f t="shared" si="109"/>
        <v>1.1360102940186077E-2</v>
      </c>
      <c r="Q353" s="94"/>
      <c r="R353" s="32"/>
      <c r="S353" s="82">
        <f t="shared" si="110"/>
        <v>9.702018502409631E-3</v>
      </c>
      <c r="T353" s="94"/>
      <c r="U353" s="32"/>
      <c r="V353" s="82">
        <f t="shared" si="111"/>
        <v>1.0080923903291376E-2</v>
      </c>
      <c r="W353" s="94"/>
      <c r="X353" s="32"/>
      <c r="Y353" s="82">
        <f t="shared" si="112"/>
        <v>1.0151099009822622E-2</v>
      </c>
      <c r="Z353" s="94"/>
      <c r="AA353" s="32"/>
      <c r="AB353" s="82">
        <f t="shared" si="113"/>
        <v>1.0126812743618674E-2</v>
      </c>
      <c r="AC353" s="94"/>
      <c r="AD353" s="32"/>
      <c r="AE353" s="82">
        <f t="shared" si="114"/>
        <v>1.0636986171443747E-2</v>
      </c>
      <c r="AF353" s="94"/>
      <c r="AG353" s="32"/>
      <c r="AH353" s="82">
        <f t="shared" si="115"/>
        <v>1.3646637102247642E-2</v>
      </c>
      <c r="AI353" s="94"/>
      <c r="AJ353" s="32"/>
      <c r="AK353" s="82">
        <f t="shared" si="116"/>
        <v>2.9190409633372754E-2</v>
      </c>
      <c r="AL353" s="94"/>
      <c r="AM353" s="32"/>
      <c r="AN353" s="79">
        <f>SUMIF(E$6:E$331,D353,AM$6:AM$331)/SUMIF(E$6:E$331,D353,N$6:N$331)</f>
        <v>1.0609033829344762E-2</v>
      </c>
      <c r="AO353" s="32"/>
      <c r="AP353" s="33"/>
      <c r="AQ353" s="33"/>
      <c r="AR353" s="33"/>
      <c r="AS353" s="33"/>
      <c r="AT353" s="33"/>
      <c r="AU353" s="33"/>
      <c r="AV353" s="33"/>
      <c r="AW353" s="34"/>
      <c r="AX353" s="34"/>
      <c r="AY353" s="34"/>
      <c r="AZ353" s="34"/>
      <c r="BA353" s="34"/>
      <c r="BB353" s="34"/>
      <c r="BC353" s="34"/>
    </row>
    <row r="354" spans="4:55" x14ac:dyDescent="0.2">
      <c r="D354" s="17" t="s">
        <v>624</v>
      </c>
      <c r="E354" s="17">
        <f t="shared" si="108"/>
        <v>55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82">
        <f t="shared" si="109"/>
        <v>2.9584453678807139E-2</v>
      </c>
      <c r="Q354" s="94"/>
      <c r="R354" s="32"/>
      <c r="S354" s="82">
        <f t="shared" si="110"/>
        <v>2.0176421572852914E-2</v>
      </c>
      <c r="T354" s="94"/>
      <c r="U354" s="32"/>
      <c r="V354" s="82">
        <f t="shared" si="111"/>
        <v>2.3180844558714674E-2</v>
      </c>
      <c r="W354" s="94"/>
      <c r="X354" s="32"/>
      <c r="Y354" s="82">
        <f t="shared" si="112"/>
        <v>2.728706931811542E-2</v>
      </c>
      <c r="Z354" s="94"/>
      <c r="AA354" s="32"/>
      <c r="AB354" s="82">
        <f t="shared" si="113"/>
        <v>2.8913530116091414E-2</v>
      </c>
      <c r="AC354" s="94"/>
      <c r="AD354" s="32"/>
      <c r="AE354" s="82">
        <f t="shared" si="114"/>
        <v>3.1350406498953098E-2</v>
      </c>
      <c r="AF354" s="94"/>
      <c r="AG354" s="32"/>
      <c r="AH354" s="82">
        <f t="shared" si="115"/>
        <v>4.1990336097689027E-2</v>
      </c>
      <c r="AI354" s="94"/>
      <c r="AJ354" s="32"/>
      <c r="AK354" s="82">
        <f t="shared" si="116"/>
        <v>7.9178622668579626E-2</v>
      </c>
      <c r="AL354" s="94"/>
      <c r="AM354" s="32"/>
      <c r="AN354" s="79">
        <f>SUMIF(E$6:E$331,D354,AM$6:AM$331)/SUMIF(E$6:E$331,D354,N$6:N$331)</f>
        <v>2.6530516103984287E-2</v>
      </c>
      <c r="AO354" s="32"/>
      <c r="AP354" s="33"/>
      <c r="AQ354" s="33"/>
      <c r="AR354" s="33"/>
      <c r="AS354" s="33"/>
      <c r="AT354" s="33"/>
      <c r="AU354" s="33"/>
      <c r="AV354" s="33"/>
      <c r="AW354" s="34"/>
      <c r="AX354" s="34"/>
      <c r="AY354" s="34"/>
      <c r="AZ354" s="34"/>
      <c r="BA354" s="34"/>
      <c r="BB354" s="34"/>
      <c r="BC354" s="34"/>
    </row>
    <row r="355" spans="4:55" x14ac:dyDescent="0.2"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R355" s="32"/>
      <c r="S355" s="32"/>
      <c r="U355" s="32"/>
      <c r="V355" s="32"/>
      <c r="X355" s="32"/>
      <c r="Y355" s="32"/>
      <c r="AA355" s="32"/>
      <c r="AB355" s="32"/>
      <c r="AD355" s="32"/>
      <c r="AE355" s="32"/>
      <c r="AG355" s="32"/>
      <c r="AH355" s="32"/>
      <c r="AJ355" s="32"/>
      <c r="AK355" s="32"/>
      <c r="AM355" s="32"/>
      <c r="AN355" s="80"/>
      <c r="AO355" s="32"/>
      <c r="AP355" s="33"/>
      <c r="AQ355" s="33"/>
      <c r="AR355" s="33"/>
      <c r="AS355" s="33"/>
      <c r="AT355" s="33"/>
      <c r="AU355" s="33"/>
      <c r="AV355" s="33"/>
      <c r="AW355" s="34"/>
      <c r="AX355" s="34"/>
      <c r="AY355" s="34"/>
      <c r="AZ355" s="34"/>
      <c r="BA355" s="34"/>
      <c r="BB355" s="34"/>
      <c r="BC355" s="34"/>
    </row>
    <row r="356" spans="4:55" x14ac:dyDescent="0.2">
      <c r="D356" s="17" t="s">
        <v>698</v>
      </c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82">
        <f>(SUMIF(E$6:E$331,D354,O$6:O$331)+SUMIF(E$6:E$331,D353,O$6:O$331))/(SUMIF(E$6:E$331,D353,F$6:F$331)+SUMIF(E$6:E$331,D354,F$6:F$331))</f>
        <v>1.8095161524904223E-2</v>
      </c>
      <c r="Q356" s="94"/>
      <c r="R356" s="32"/>
      <c r="S356" s="82">
        <f>(SUMIF(E$6:E$331,D354,R$6:R$331)+SUMIF(E$6:E$331,D353,R$6:R$331))/(SUMIF(E$6:E$331,D353,G$6:G$331)+SUMIF(E$6:E$331,D354,G$6:G$331))</f>
        <v>1.4448571505455214E-2</v>
      </c>
      <c r="T356" s="94"/>
      <c r="U356" s="32"/>
      <c r="V356" s="82">
        <f>(SUMIF(E$6:E$331,D354,U$6:U$331)+SUMIF(E$6:E$331,D353,U$6:U$331))/(SUMIF(E$6:E$331,D353,H$6:H$331)+SUMIF(E$6:E$331,D354,H$6:H$331))</f>
        <v>1.5993434452661243E-2</v>
      </c>
      <c r="W356" s="94"/>
      <c r="X356" s="32"/>
      <c r="Y356" s="82">
        <f>(SUMIF(E$6:E$331,D354,X$6:X$331)+SUMIF(E$6:E$331,D353,X$6:X$331))/(SUMIF(E$6:E$331,D353,I$6:I$331)+SUMIF(E$6:E$331,D354,I$6:I$331))</f>
        <v>1.7834141826072909E-2</v>
      </c>
      <c r="Z356" s="94"/>
      <c r="AA356" s="32"/>
      <c r="AB356" s="82">
        <f>(SUMIF(E$6:E$331,D354,AA$6:AA$331)+SUMIF(E$6:E$331,D353,AA$6:AA$331))/(SUMIF(E$6:E$331,D353,J$6:J$331)+SUMIF(E$6:E$331,D354,J$6:J$331))</f>
        <v>1.8446509426132504E-2</v>
      </c>
      <c r="AC356" s="94"/>
      <c r="AD356" s="32"/>
      <c r="AE356" s="82">
        <f>(SUMIF(E$6:E$331,D354,AD$6:AD$331)+SUMIF(E$6:E$331,D353,AD$6:AD$331))/(SUMIF(E$6:E$331,D353,K$6:K$331)+SUMIF(E$6:E$331,D354,K$6:K$331))</f>
        <v>1.9542644271969594E-2</v>
      </c>
      <c r="AF356" s="94"/>
      <c r="AG356" s="32"/>
      <c r="AH356" s="82">
        <f>(SUMIF(E$6:E$331,D354,AG$6:AG$331)+SUMIF(E$6:E$331,D353,AG$6:AG$331))/(SUMIF(E$6:E$331,D353,L$6:L$331)+SUMIF(E$6:E$331,D354,L$6:L$331))</f>
        <v>2.509661608068621E-2</v>
      </c>
      <c r="AI356" s="94"/>
      <c r="AJ356" s="32"/>
      <c r="AK356" s="82">
        <f>(SUMIF(E$6:E$331,D354,AJ$6:AJ$331)+SUMIF(E$6:E$331,D353,AJ$6:AJ$331))/(SUMIF(E$6:E$331,D353,M$6:M$331)+SUMIF(E$6:E$331,D354,M$6:M$331))</f>
        <v>4.7926329233044296E-2</v>
      </c>
      <c r="AL356" s="94"/>
      <c r="AM356" s="32"/>
      <c r="AN356" s="79">
        <f>(SUMIF(E$6:E$331,D354,AM$6:AM$331)+SUMIF(E$6:E$331,D353,AM$6:AM$331))/(SUMIF(E$6:E$331,D353,N$6:N$331)+SUMIF(E$6:E$331,D354,N$6:N$331))</f>
        <v>1.7463922958711669E-2</v>
      </c>
      <c r="AO356" s="32"/>
      <c r="AP356" s="33"/>
      <c r="AQ356" s="33"/>
      <c r="AR356" s="33"/>
      <c r="AS356" s="33"/>
      <c r="AT356" s="33"/>
      <c r="AU356" s="33"/>
      <c r="AV356" s="33"/>
      <c r="AW356" s="34"/>
      <c r="AX356" s="34"/>
      <c r="AY356" s="34"/>
      <c r="AZ356" s="34"/>
      <c r="BA356" s="34"/>
      <c r="BB356" s="34"/>
      <c r="BC356" s="34"/>
    </row>
    <row r="357" spans="4:55" x14ac:dyDescent="0.2">
      <c r="D357" s="17" t="s">
        <v>709</v>
      </c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82">
        <f>(SUMIF(E$6:E$331,D349,O$6:O$331)+SUMIF(E$6:E$331,D350,O$6:O$331)+SUMIF(E$6:E$331,D351,O$6:O$331))/(SUMIF(E$6:E$331,D349,F$6:F$331)+SUMIF(E$6:E$331,D350,F$6:F$331)+SUMIF(E$6:E$331,D351,F$6:F$331))</f>
        <v>6.0233791174176482E-3</v>
      </c>
      <c r="Q357" s="94"/>
      <c r="R357" s="32"/>
      <c r="S357" s="82">
        <f>(SUMIF(E$6:E$331,D349,R$6:R$331)+SUMIF(E$6:E$331,D350,R$6:R$331)+SUMIF(E$6:E$331,D351,R$6:R$331))/(SUMIF(E$6:E$331,D349,G$6:G$331)+SUMIF(E$6:E$331,D350,G$6:G$331)+SUMIF(E$6:E$331,D351,G$6:G$331))</f>
        <v>7.2800056490836549E-3</v>
      </c>
      <c r="T357" s="94"/>
      <c r="U357" s="32"/>
      <c r="V357" s="82">
        <f>(SUMIF(E$6:E$331,D349,U$6:U$331)+SUMIF(E$6:E$331,D350,U$6:U$331)+SUMIF(E$6:E$331,D351,U$6:U$331))/(SUMIF(E$6:E$331,D349,H$6:H$331)+SUMIF(E$6:E$331,D350,H$6:H$331)+SUMIF(E$6:E$331,D351,H$6:H$331))</f>
        <v>7.9136954397844572E-3</v>
      </c>
      <c r="W357" s="94"/>
      <c r="X357" s="32"/>
      <c r="Y357" s="82">
        <f>(SUMIF(E$6:E$331,D349,X$6:X$331)+SUMIF(E$6:E$331,D350,X$6:X$331)+SUMIF(E$6:E$331,D351,X$6:X$331))/(SUMIF(E$6:E$331,D349,I$6:I$331)+SUMIF(E$6:E$331,D350,I$6:I$331)+SUMIF(E$6:E$331,D351,I$6:I$331))</f>
        <v>9.6509285698474882E-3</v>
      </c>
      <c r="Z357" s="94"/>
      <c r="AA357" s="32"/>
      <c r="AB357" s="82">
        <f>(SUMIF(E$6:E$331,D349,AA$6:AA$331)+SUMIF(E$6:E$331,D350,AA$6:AA$331)+SUMIF(E$6:E$331,D351,AA$6:AA$331))/(SUMIF(E$6:E$331,D349,J$6:J$331)+SUMIF(E$6:E$331,D350,J$6:J$331)+SUMIF(E$6:E$331,D351,J$6:J$331))</f>
        <v>1.2202156194934425E-2</v>
      </c>
      <c r="AC357" s="94"/>
      <c r="AD357" s="32"/>
      <c r="AE357" s="82">
        <f>(SUMIF(E$6:E$331,D349,AD$6:AD$331)+SUMIF(E$6:E$331,D350,AD$6:AD$331)+SUMIF(E$6:E$331,D351,AD$6:AD$331))/(SUMIF(E$6:E$331,D349,K$6:K$331)+SUMIF(E$6:E$331,D350,K$6:K$331)+SUMIF(E$6:E$331,D351,K$6:K$331))</f>
        <v>1.5335539762766076E-2</v>
      </c>
      <c r="AF357" s="94"/>
      <c r="AG357" s="32"/>
      <c r="AH357" s="82">
        <f>(SUMIF(E$6:E$331,D349,AG$6:AG$331)+SUMIF(E$6:E$331,D350,AG$6:AG$331)+SUMIF(E$6:E$331,D351,AG$6:AG$331))/(SUMIF(E$6:E$331,D349,L$6:L$331)+SUMIF(E$6:E$331,D350,L$6:L$331)+SUMIF(E$6:E$331,D351,L$6:L$331))</f>
        <v>2.3263398462021342E-2</v>
      </c>
      <c r="AI357" s="94"/>
      <c r="AJ357" s="32"/>
      <c r="AK357" s="82">
        <f>(SUMIF(E$6:E$331,D349,AJ$6:AJ$331)+SUMIF(E$6:E$331,D350,AJ$6:AJ$331)+SUMIF(E$6:E$331,D351,AJ$6:AJ$331))/(SUMIF(E$6:E$331,D349,M$6:M$331)+SUMIF(E$6:E$331,D350,M$6:M$331)+SUMIF(E$6:E$331,D351,M$6:M$331))</f>
        <v>5.5074837683533336E-2</v>
      </c>
      <c r="AL357" s="94"/>
      <c r="AM357" s="32"/>
      <c r="AN357" s="79">
        <f>(SUMIF(E$6:E$331,D349,AM$6:AM$331)+SUMIF(E$6:E$331,D350,AM$6:AM$331)+SUMIF(E$6:E$331,D351,AM$6:AM$331))/(SUMIF(E$6:E$331,D349,N$6:N$331)+SUMIF(E$6:E$331,D350,N$6:N$331)+SUMIF(E$6:E$331,D351,N$6:N$331))</f>
        <v>8.8901674643233862E-3</v>
      </c>
      <c r="AO357" s="32"/>
      <c r="AP357" s="33"/>
      <c r="AQ357" s="33"/>
      <c r="AR357" s="33"/>
      <c r="AS357" s="33"/>
      <c r="AT357" s="33"/>
      <c r="AU357" s="33"/>
      <c r="AV357" s="33"/>
      <c r="AW357" s="34"/>
      <c r="AX357" s="34"/>
      <c r="AY357" s="34"/>
      <c r="AZ357" s="34"/>
      <c r="BA357" s="34"/>
      <c r="BB357" s="34"/>
      <c r="BC357" s="34"/>
    </row>
    <row r="358" spans="4:55" x14ac:dyDescent="0.2"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R358" s="32"/>
      <c r="S358" s="32"/>
      <c r="U358" s="32"/>
      <c r="V358" s="32"/>
      <c r="X358" s="32"/>
      <c r="Y358" s="32"/>
      <c r="AA358" s="32"/>
      <c r="AB358" s="32"/>
      <c r="AD358" s="32"/>
      <c r="AE358" s="32"/>
      <c r="AG358" s="32"/>
      <c r="AH358" s="32"/>
      <c r="AJ358" s="32"/>
      <c r="AK358" s="32"/>
      <c r="AM358" s="32"/>
      <c r="AN358" s="80"/>
      <c r="AO358" s="32"/>
      <c r="AP358" s="33"/>
      <c r="AQ358" s="33"/>
      <c r="AR358" s="33"/>
      <c r="AS358" s="33"/>
      <c r="AT358" s="33"/>
      <c r="AU358" s="33"/>
      <c r="AV358" s="33"/>
      <c r="AW358" s="34"/>
      <c r="AX358" s="34"/>
      <c r="AY358" s="34"/>
      <c r="AZ358" s="34"/>
      <c r="BA358" s="34"/>
      <c r="BB358" s="34"/>
      <c r="BC358" s="34"/>
    </row>
    <row r="359" spans="4:55" x14ac:dyDescent="0.2"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R359" s="32"/>
      <c r="S359" s="32"/>
      <c r="U359" s="32"/>
      <c r="V359" s="32"/>
      <c r="X359" s="32"/>
      <c r="Y359" s="32"/>
      <c r="AA359" s="32"/>
      <c r="AB359" s="32"/>
      <c r="AD359" s="32"/>
      <c r="AE359" s="32"/>
      <c r="AG359" s="32"/>
      <c r="AH359" s="32"/>
      <c r="AJ359" s="32"/>
      <c r="AK359" s="32"/>
      <c r="AM359" s="32"/>
      <c r="AN359" s="80"/>
      <c r="AO359" s="32"/>
      <c r="AP359" s="33"/>
      <c r="AQ359" s="33"/>
      <c r="AR359" s="33"/>
      <c r="AS359" s="33"/>
      <c r="AT359" s="33"/>
      <c r="AU359" s="33"/>
      <c r="AV359" s="33"/>
      <c r="AW359" s="34"/>
      <c r="AX359" s="34"/>
      <c r="AY359" s="34"/>
      <c r="AZ359" s="34"/>
      <c r="BA359" s="34"/>
      <c r="BB359" s="34"/>
      <c r="BC359" s="34"/>
    </row>
    <row r="360" spans="4:55" x14ac:dyDescent="0.2"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R360" s="32"/>
      <c r="S360" s="32"/>
      <c r="U360" s="32"/>
      <c r="V360" s="32"/>
      <c r="X360" s="32"/>
      <c r="Y360" s="32"/>
      <c r="AA360" s="32"/>
      <c r="AB360" s="32"/>
      <c r="AD360" s="32"/>
      <c r="AE360" s="32"/>
      <c r="AG360" s="32"/>
      <c r="AH360" s="32"/>
      <c r="AJ360" s="32"/>
      <c r="AK360" s="32"/>
      <c r="AM360" s="32"/>
      <c r="AN360" s="80"/>
      <c r="AO360" s="32"/>
      <c r="AP360" s="33"/>
      <c r="AQ360" s="33"/>
      <c r="AR360" s="33"/>
      <c r="AS360" s="33"/>
      <c r="AT360" s="33"/>
      <c r="AU360" s="33"/>
      <c r="AV360" s="33"/>
      <c r="AW360" s="34"/>
      <c r="AX360" s="34"/>
      <c r="AY360" s="34"/>
      <c r="AZ360" s="34"/>
      <c r="BA360" s="34"/>
      <c r="BB360" s="34"/>
      <c r="BC360" s="34"/>
    </row>
    <row r="361" spans="4:55" x14ac:dyDescent="0.2"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R361" s="32"/>
      <c r="S361" s="32"/>
      <c r="U361" s="32"/>
      <c r="V361" s="32"/>
      <c r="X361" s="32"/>
      <c r="Y361" s="32"/>
      <c r="AA361" s="32"/>
      <c r="AB361" s="32"/>
      <c r="AD361" s="32"/>
      <c r="AE361" s="32"/>
      <c r="AG361" s="32"/>
      <c r="AH361" s="32"/>
      <c r="AJ361" s="32"/>
      <c r="AK361" s="32"/>
      <c r="AM361" s="32"/>
      <c r="AN361" s="80"/>
      <c r="AO361" s="32"/>
      <c r="AP361" s="33"/>
      <c r="AQ361" s="33"/>
      <c r="AR361" s="33"/>
      <c r="AS361" s="33"/>
      <c r="AT361" s="33"/>
      <c r="AU361" s="33"/>
      <c r="AV361" s="33"/>
      <c r="AW361" s="34"/>
      <c r="AX361" s="34"/>
      <c r="AY361" s="34"/>
      <c r="AZ361" s="34"/>
      <c r="BA361" s="34"/>
      <c r="BB361" s="34"/>
      <c r="BC361" s="34"/>
    </row>
    <row r="362" spans="4:55" x14ac:dyDescent="0.2"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R362" s="32"/>
      <c r="S362" s="32"/>
      <c r="U362" s="32"/>
      <c r="V362" s="32"/>
      <c r="X362" s="32"/>
      <c r="Y362" s="32"/>
      <c r="AA362" s="32"/>
      <c r="AB362" s="32"/>
      <c r="AD362" s="32"/>
      <c r="AE362" s="32"/>
      <c r="AG362" s="32"/>
      <c r="AH362" s="32"/>
      <c r="AJ362" s="32"/>
      <c r="AK362" s="32"/>
      <c r="AM362" s="32"/>
      <c r="AN362" s="80"/>
      <c r="AO362" s="32"/>
      <c r="AP362" s="33"/>
      <c r="AQ362" s="33"/>
      <c r="AR362" s="33"/>
      <c r="AS362" s="33"/>
      <c r="AT362" s="33"/>
      <c r="AU362" s="33"/>
      <c r="AV362" s="33"/>
      <c r="AW362" s="34"/>
      <c r="AX362" s="34"/>
      <c r="AY362" s="34"/>
      <c r="AZ362" s="34"/>
      <c r="BA362" s="34"/>
      <c r="BB362" s="34"/>
      <c r="BC362" s="34"/>
    </row>
    <row r="363" spans="4:55" x14ac:dyDescent="0.2"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R363" s="32"/>
      <c r="S363" s="32"/>
      <c r="U363" s="32"/>
      <c r="V363" s="32"/>
      <c r="X363" s="32"/>
      <c r="Y363" s="32"/>
      <c r="AA363" s="32"/>
      <c r="AB363" s="32"/>
      <c r="AD363" s="32"/>
      <c r="AE363" s="32"/>
      <c r="AG363" s="32"/>
      <c r="AH363" s="32"/>
      <c r="AJ363" s="32"/>
      <c r="AK363" s="32"/>
      <c r="AM363" s="32"/>
      <c r="AN363" s="80"/>
      <c r="AO363" s="32"/>
      <c r="AP363" s="33"/>
      <c r="AQ363" s="33"/>
      <c r="AR363" s="33"/>
      <c r="AS363" s="33"/>
      <c r="AT363" s="33"/>
      <c r="AU363" s="33"/>
      <c r="AV363" s="33"/>
      <c r="AW363" s="34"/>
      <c r="AX363" s="34"/>
      <c r="AY363" s="34"/>
      <c r="AZ363" s="34"/>
      <c r="BA363" s="34"/>
      <c r="BB363" s="34"/>
      <c r="BC363" s="34"/>
    </row>
    <row r="364" spans="4:55" x14ac:dyDescent="0.2"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R364" s="32"/>
      <c r="S364" s="32"/>
      <c r="U364" s="32"/>
      <c r="V364" s="32"/>
      <c r="X364" s="32"/>
      <c r="Y364" s="32"/>
      <c r="AA364" s="32"/>
      <c r="AB364" s="32"/>
      <c r="AD364" s="32"/>
      <c r="AE364" s="32"/>
      <c r="AG364" s="32"/>
      <c r="AH364" s="32"/>
      <c r="AJ364" s="32"/>
      <c r="AK364" s="32"/>
      <c r="AM364" s="32"/>
      <c r="AN364" s="80"/>
      <c r="AO364" s="32"/>
      <c r="AP364" s="33"/>
      <c r="AQ364" s="33"/>
      <c r="AR364" s="33"/>
      <c r="AS364" s="33"/>
      <c r="AT364" s="33"/>
      <c r="AU364" s="33"/>
      <c r="AV364" s="33"/>
      <c r="AW364" s="34"/>
      <c r="AX364" s="34"/>
      <c r="AY364" s="34"/>
      <c r="AZ364" s="34"/>
      <c r="BA364" s="34"/>
      <c r="BB364" s="34"/>
      <c r="BC364" s="34"/>
    </row>
    <row r="365" spans="4:55" x14ac:dyDescent="0.2"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R365" s="32"/>
      <c r="S365" s="32"/>
      <c r="U365" s="32"/>
      <c r="V365" s="32"/>
      <c r="X365" s="32"/>
      <c r="Y365" s="32"/>
      <c r="AA365" s="32"/>
      <c r="AB365" s="32"/>
      <c r="AD365" s="32"/>
      <c r="AE365" s="32"/>
      <c r="AG365" s="32"/>
      <c r="AH365" s="32"/>
      <c r="AJ365" s="32"/>
      <c r="AK365" s="32"/>
      <c r="AM365" s="32"/>
      <c r="AN365" s="80"/>
      <c r="AO365" s="32"/>
      <c r="AP365" s="33"/>
      <c r="AQ365" s="33"/>
      <c r="AR365" s="33"/>
      <c r="AS365" s="33"/>
      <c r="AT365" s="33"/>
      <c r="AU365" s="33"/>
      <c r="AV365" s="33"/>
      <c r="AW365" s="34"/>
      <c r="AX365" s="34"/>
      <c r="AY365" s="34"/>
      <c r="AZ365" s="34"/>
      <c r="BA365" s="34"/>
      <c r="BB365" s="34"/>
      <c r="BC365" s="34"/>
    </row>
    <row r="366" spans="4:55" x14ac:dyDescent="0.2"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R366" s="32"/>
      <c r="S366" s="32"/>
      <c r="U366" s="32"/>
      <c r="V366" s="32"/>
      <c r="X366" s="32"/>
      <c r="Y366" s="32"/>
      <c r="AA366" s="32"/>
      <c r="AB366" s="32"/>
      <c r="AD366" s="32"/>
      <c r="AE366" s="32"/>
      <c r="AG366" s="32"/>
      <c r="AH366" s="32"/>
      <c r="AJ366" s="32"/>
      <c r="AK366" s="32"/>
      <c r="AM366" s="32"/>
      <c r="AN366" s="80"/>
      <c r="AO366" s="32"/>
      <c r="AP366" s="33"/>
      <c r="AQ366" s="33"/>
      <c r="AR366" s="33"/>
      <c r="AS366" s="33"/>
      <c r="AT366" s="33"/>
      <c r="AU366" s="33"/>
      <c r="AV366" s="33"/>
      <c r="AW366" s="34"/>
      <c r="AX366" s="34"/>
      <c r="AY366" s="34"/>
      <c r="AZ366" s="34"/>
      <c r="BA366" s="34"/>
      <c r="BB366" s="34"/>
      <c r="BC366" s="34"/>
    </row>
    <row r="367" spans="4:55" x14ac:dyDescent="0.2"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R367" s="32"/>
      <c r="S367" s="32"/>
      <c r="U367" s="32"/>
      <c r="V367" s="32"/>
      <c r="X367" s="32"/>
      <c r="Y367" s="32"/>
      <c r="AA367" s="32"/>
      <c r="AB367" s="32"/>
      <c r="AD367" s="32"/>
      <c r="AE367" s="32"/>
      <c r="AG367" s="32"/>
      <c r="AH367" s="32"/>
      <c r="AJ367" s="32"/>
      <c r="AK367" s="32"/>
      <c r="AM367" s="32"/>
      <c r="AN367" s="80"/>
      <c r="AO367" s="32"/>
      <c r="AP367" s="33"/>
      <c r="AQ367" s="33"/>
      <c r="AR367" s="33"/>
      <c r="AS367" s="33"/>
      <c r="AT367" s="33"/>
      <c r="AU367" s="33"/>
      <c r="AV367" s="33"/>
      <c r="AW367" s="34"/>
      <c r="AX367" s="34"/>
      <c r="AY367" s="34"/>
      <c r="AZ367" s="34"/>
      <c r="BA367" s="34"/>
      <c r="BB367" s="34"/>
      <c r="BC367" s="34"/>
    </row>
    <row r="368" spans="4:55" x14ac:dyDescent="0.2"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R368" s="32"/>
      <c r="S368" s="32"/>
      <c r="U368" s="32"/>
      <c r="V368" s="32"/>
      <c r="X368" s="32"/>
      <c r="Y368" s="32"/>
      <c r="AA368" s="32"/>
      <c r="AB368" s="32"/>
      <c r="AD368" s="32"/>
      <c r="AE368" s="32"/>
      <c r="AG368" s="32"/>
      <c r="AH368" s="32"/>
      <c r="AJ368" s="32"/>
      <c r="AK368" s="32"/>
      <c r="AM368" s="32"/>
      <c r="AN368" s="80"/>
      <c r="AO368" s="32"/>
      <c r="AP368" s="33"/>
      <c r="AQ368" s="33"/>
      <c r="AR368" s="33"/>
      <c r="AS368" s="33"/>
      <c r="AT368" s="33"/>
      <c r="AU368" s="33"/>
      <c r="AV368" s="33"/>
      <c r="AW368" s="34"/>
      <c r="AX368" s="34"/>
      <c r="AY368" s="34"/>
      <c r="AZ368" s="34"/>
      <c r="BA368" s="34"/>
      <c r="BB368" s="34"/>
      <c r="BC368" s="34"/>
    </row>
    <row r="369" spans="6:55" x14ac:dyDescent="0.2"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R369" s="32"/>
      <c r="S369" s="32"/>
      <c r="U369" s="32"/>
      <c r="V369" s="32"/>
      <c r="X369" s="32"/>
      <c r="Y369" s="32"/>
      <c r="AA369" s="32"/>
      <c r="AB369" s="32"/>
      <c r="AD369" s="32"/>
      <c r="AE369" s="32"/>
      <c r="AG369" s="32"/>
      <c r="AH369" s="32"/>
      <c r="AJ369" s="32"/>
      <c r="AK369" s="32"/>
      <c r="AM369" s="32"/>
      <c r="AN369" s="80"/>
      <c r="AO369" s="32"/>
      <c r="AP369" s="33"/>
      <c r="AQ369" s="33"/>
      <c r="AR369" s="33"/>
      <c r="AS369" s="33"/>
      <c r="AT369" s="33"/>
      <c r="AU369" s="33"/>
      <c r="AV369" s="33"/>
      <c r="AW369" s="34"/>
      <c r="AX369" s="34"/>
      <c r="AY369" s="34"/>
      <c r="AZ369" s="34"/>
      <c r="BA369" s="34"/>
      <c r="BB369" s="34"/>
      <c r="BC369" s="34"/>
    </row>
    <row r="370" spans="6:55" x14ac:dyDescent="0.2"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R370" s="32"/>
      <c r="S370" s="32"/>
      <c r="U370" s="32"/>
      <c r="V370" s="32"/>
      <c r="X370" s="32"/>
      <c r="Y370" s="32"/>
      <c r="AA370" s="32"/>
      <c r="AB370" s="32"/>
      <c r="AD370" s="32"/>
      <c r="AE370" s="32"/>
      <c r="AG370" s="32"/>
      <c r="AH370" s="32"/>
      <c r="AJ370" s="32"/>
      <c r="AK370" s="32"/>
      <c r="AM370" s="32"/>
      <c r="AN370" s="80"/>
      <c r="AO370" s="32"/>
      <c r="AP370" s="33"/>
      <c r="AQ370" s="33"/>
      <c r="AR370" s="33"/>
      <c r="AS370" s="33"/>
      <c r="AT370" s="33"/>
      <c r="AU370" s="33"/>
      <c r="AV370" s="33"/>
      <c r="AW370" s="34"/>
      <c r="AX370" s="34"/>
      <c r="AY370" s="34"/>
      <c r="AZ370" s="34"/>
      <c r="BA370" s="34"/>
      <c r="BB370" s="34"/>
      <c r="BC370" s="34"/>
    </row>
    <row r="371" spans="6:55" x14ac:dyDescent="0.2"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R371" s="32"/>
      <c r="S371" s="32"/>
      <c r="U371" s="32"/>
      <c r="V371" s="32"/>
      <c r="X371" s="32"/>
      <c r="Y371" s="32"/>
      <c r="AA371" s="32"/>
      <c r="AB371" s="32"/>
      <c r="AD371" s="32"/>
      <c r="AE371" s="32"/>
      <c r="AG371" s="32"/>
      <c r="AH371" s="32"/>
      <c r="AJ371" s="32"/>
      <c r="AK371" s="32"/>
      <c r="AM371" s="32"/>
      <c r="AN371" s="80"/>
      <c r="AO371" s="32"/>
      <c r="AP371" s="33"/>
      <c r="AQ371" s="33"/>
      <c r="AR371" s="33"/>
      <c r="AS371" s="33"/>
      <c r="AT371" s="33"/>
      <c r="AU371" s="33"/>
      <c r="AV371" s="33"/>
      <c r="AW371" s="34"/>
      <c r="AX371" s="34"/>
      <c r="AY371" s="34"/>
      <c r="AZ371" s="34"/>
      <c r="BA371" s="34"/>
      <c r="BB371" s="34"/>
      <c r="BC371" s="34"/>
    </row>
    <row r="372" spans="6:55" x14ac:dyDescent="0.2"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R372" s="32"/>
      <c r="S372" s="32"/>
      <c r="U372" s="32"/>
      <c r="V372" s="32"/>
      <c r="X372" s="32"/>
      <c r="Y372" s="32"/>
      <c r="AA372" s="32"/>
      <c r="AB372" s="32"/>
      <c r="AD372" s="32"/>
      <c r="AE372" s="32"/>
      <c r="AG372" s="32"/>
      <c r="AH372" s="32"/>
      <c r="AJ372" s="32"/>
      <c r="AK372" s="32"/>
      <c r="AM372" s="32"/>
      <c r="AN372" s="80"/>
      <c r="AO372" s="32"/>
      <c r="AP372" s="33"/>
      <c r="AQ372" s="33"/>
      <c r="AR372" s="33"/>
      <c r="AS372" s="33"/>
      <c r="AT372" s="33"/>
      <c r="AU372" s="33"/>
      <c r="AV372" s="33"/>
      <c r="AW372" s="34"/>
      <c r="AX372" s="34"/>
      <c r="AY372" s="34"/>
      <c r="AZ372" s="34"/>
      <c r="BA372" s="34"/>
      <c r="BB372" s="34"/>
      <c r="BC372" s="34"/>
    </row>
    <row r="373" spans="6:55" x14ac:dyDescent="0.2"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R373" s="32"/>
      <c r="S373" s="32"/>
      <c r="U373" s="32"/>
      <c r="V373" s="32"/>
      <c r="X373" s="32"/>
      <c r="Y373" s="32"/>
      <c r="AA373" s="32"/>
      <c r="AB373" s="32"/>
      <c r="AD373" s="32"/>
      <c r="AE373" s="32"/>
      <c r="AG373" s="32"/>
      <c r="AH373" s="32"/>
      <c r="AJ373" s="32"/>
      <c r="AK373" s="32"/>
      <c r="AM373" s="32"/>
      <c r="AN373" s="80"/>
      <c r="AO373" s="32"/>
      <c r="AP373" s="33"/>
      <c r="AQ373" s="33"/>
      <c r="AR373" s="33"/>
      <c r="AS373" s="33"/>
      <c r="AT373" s="33"/>
      <c r="AU373" s="33"/>
      <c r="AV373" s="33"/>
      <c r="AW373" s="34"/>
      <c r="AX373" s="34"/>
      <c r="AY373" s="34"/>
      <c r="AZ373" s="34"/>
      <c r="BA373" s="34"/>
      <c r="BB373" s="34"/>
      <c r="BC373" s="34"/>
    </row>
    <row r="374" spans="6:55" x14ac:dyDescent="0.2"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R374" s="32"/>
      <c r="S374" s="32"/>
      <c r="U374" s="32"/>
      <c r="V374" s="32"/>
      <c r="X374" s="32"/>
      <c r="Y374" s="32"/>
      <c r="AA374" s="32"/>
      <c r="AB374" s="32"/>
      <c r="AD374" s="32"/>
      <c r="AE374" s="32"/>
      <c r="AG374" s="32"/>
      <c r="AH374" s="32"/>
      <c r="AJ374" s="32"/>
      <c r="AK374" s="32"/>
      <c r="AM374" s="32"/>
      <c r="AN374" s="80"/>
      <c r="AO374" s="32"/>
      <c r="AP374" s="33"/>
      <c r="AQ374" s="33"/>
      <c r="AR374" s="33"/>
      <c r="AS374" s="33"/>
      <c r="AT374" s="33"/>
      <c r="AU374" s="33"/>
      <c r="AV374" s="33"/>
      <c r="AW374" s="34"/>
      <c r="AX374" s="34"/>
      <c r="AY374" s="34"/>
      <c r="AZ374" s="34"/>
      <c r="BA374" s="34"/>
      <c r="BB374" s="34"/>
      <c r="BC374" s="34"/>
    </row>
    <row r="375" spans="6:55" x14ac:dyDescent="0.2"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R375" s="32"/>
      <c r="S375" s="32"/>
      <c r="U375" s="32"/>
      <c r="V375" s="32"/>
      <c r="X375" s="32"/>
      <c r="Y375" s="32"/>
      <c r="AA375" s="32"/>
      <c r="AB375" s="32"/>
      <c r="AD375" s="32"/>
      <c r="AE375" s="32"/>
      <c r="AG375" s="32"/>
      <c r="AH375" s="32"/>
      <c r="AJ375" s="32"/>
      <c r="AK375" s="32"/>
      <c r="AM375" s="32"/>
      <c r="AN375" s="80"/>
      <c r="AO375" s="32"/>
      <c r="AP375" s="33"/>
      <c r="AQ375" s="33"/>
      <c r="AR375" s="33"/>
      <c r="AS375" s="33"/>
      <c r="AT375" s="33"/>
      <c r="AU375" s="33"/>
      <c r="AV375" s="33"/>
      <c r="AW375" s="34"/>
      <c r="AX375" s="34"/>
      <c r="AY375" s="34"/>
      <c r="AZ375" s="34"/>
      <c r="BA375" s="34"/>
      <c r="BB375" s="34"/>
      <c r="BC375" s="34"/>
    </row>
    <row r="376" spans="6:55" x14ac:dyDescent="0.2"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R376" s="32"/>
      <c r="S376" s="32"/>
      <c r="U376" s="32"/>
      <c r="V376" s="32"/>
      <c r="X376" s="32"/>
      <c r="Y376" s="32"/>
      <c r="AA376" s="32"/>
      <c r="AB376" s="32"/>
      <c r="AD376" s="32"/>
      <c r="AE376" s="32"/>
      <c r="AG376" s="32"/>
      <c r="AH376" s="32"/>
      <c r="AJ376" s="32"/>
      <c r="AK376" s="32"/>
      <c r="AM376" s="32"/>
      <c r="AN376" s="80"/>
      <c r="AO376" s="32"/>
      <c r="AP376" s="33"/>
      <c r="AQ376" s="33"/>
      <c r="AR376" s="33"/>
      <c r="AS376" s="33"/>
      <c r="AT376" s="33"/>
      <c r="AU376" s="33"/>
      <c r="AV376" s="33"/>
      <c r="AW376" s="34"/>
      <c r="AX376" s="34"/>
      <c r="AY376" s="34"/>
      <c r="AZ376" s="34"/>
      <c r="BA376" s="34"/>
      <c r="BB376" s="34"/>
      <c r="BC376" s="34"/>
    </row>
    <row r="377" spans="6:55" x14ac:dyDescent="0.2"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R377" s="32"/>
      <c r="S377" s="32"/>
      <c r="U377" s="32"/>
      <c r="V377" s="32"/>
      <c r="X377" s="32"/>
      <c r="Y377" s="32"/>
      <c r="AA377" s="32"/>
      <c r="AB377" s="32"/>
      <c r="AD377" s="32"/>
      <c r="AE377" s="32"/>
      <c r="AG377" s="32"/>
      <c r="AH377" s="32"/>
      <c r="AJ377" s="32"/>
      <c r="AK377" s="32"/>
      <c r="AM377" s="32"/>
      <c r="AN377" s="80"/>
      <c r="AO377" s="32"/>
      <c r="AP377" s="33"/>
      <c r="AQ377" s="33"/>
      <c r="AR377" s="33"/>
      <c r="AS377" s="33"/>
      <c r="AT377" s="33"/>
      <c r="AU377" s="33"/>
      <c r="AV377" s="33"/>
      <c r="AW377" s="34"/>
      <c r="AX377" s="34"/>
      <c r="AY377" s="34"/>
      <c r="AZ377" s="34"/>
      <c r="BA377" s="34"/>
      <c r="BB377" s="34"/>
      <c r="BC377" s="34"/>
    </row>
    <row r="378" spans="6:55" x14ac:dyDescent="0.2"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R378" s="32"/>
      <c r="S378" s="32"/>
      <c r="U378" s="32"/>
      <c r="V378" s="32"/>
      <c r="X378" s="32"/>
      <c r="Y378" s="32"/>
      <c r="AA378" s="32"/>
      <c r="AB378" s="32"/>
      <c r="AD378" s="32"/>
      <c r="AE378" s="32"/>
      <c r="AG378" s="32"/>
      <c r="AH378" s="32"/>
      <c r="AJ378" s="32"/>
      <c r="AK378" s="32"/>
      <c r="AM378" s="32"/>
      <c r="AN378" s="80"/>
      <c r="AO378" s="32"/>
      <c r="AP378" s="33"/>
      <c r="AQ378" s="33"/>
      <c r="AR378" s="33"/>
      <c r="AS378" s="33"/>
      <c r="AT378" s="33"/>
      <c r="AU378" s="33"/>
      <c r="AV378" s="33"/>
      <c r="AW378" s="34"/>
      <c r="AX378" s="34"/>
      <c r="AY378" s="34"/>
      <c r="AZ378" s="34"/>
      <c r="BA378" s="34"/>
      <c r="BB378" s="34"/>
      <c r="BC378" s="34"/>
    </row>
    <row r="379" spans="6:55" x14ac:dyDescent="0.2"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R379" s="32"/>
      <c r="S379" s="32"/>
      <c r="U379" s="32"/>
      <c r="V379" s="32"/>
      <c r="X379" s="32"/>
      <c r="Y379" s="32"/>
      <c r="AA379" s="32"/>
      <c r="AB379" s="32"/>
      <c r="AD379" s="32"/>
      <c r="AE379" s="32"/>
      <c r="AG379" s="32"/>
      <c r="AH379" s="32"/>
      <c r="AJ379" s="32"/>
      <c r="AK379" s="32"/>
      <c r="AM379" s="32"/>
      <c r="AN379" s="80"/>
      <c r="AO379" s="32"/>
      <c r="AP379" s="33"/>
      <c r="AQ379" s="33"/>
      <c r="AR379" s="33"/>
      <c r="AS379" s="33"/>
      <c r="AT379" s="33"/>
      <c r="AU379" s="33"/>
      <c r="AV379" s="33"/>
      <c r="AW379" s="34"/>
      <c r="AX379" s="34"/>
      <c r="AY379" s="34"/>
      <c r="AZ379" s="34"/>
      <c r="BA379" s="34"/>
      <c r="BB379" s="34"/>
      <c r="BC379" s="34"/>
    </row>
    <row r="380" spans="6:55" x14ac:dyDescent="0.2"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R380" s="32"/>
      <c r="S380" s="32"/>
      <c r="U380" s="32"/>
      <c r="V380" s="32"/>
      <c r="X380" s="32"/>
      <c r="Y380" s="32"/>
      <c r="AA380" s="32"/>
      <c r="AB380" s="32"/>
      <c r="AD380" s="32"/>
      <c r="AE380" s="32"/>
      <c r="AG380" s="32"/>
      <c r="AH380" s="32"/>
      <c r="AJ380" s="32"/>
      <c r="AK380" s="32"/>
      <c r="AM380" s="32"/>
      <c r="AN380" s="80"/>
      <c r="AO380" s="32"/>
      <c r="AP380" s="33"/>
      <c r="AQ380" s="33"/>
      <c r="AR380" s="33"/>
      <c r="AS380" s="33"/>
      <c r="AT380" s="33"/>
      <c r="AU380" s="33"/>
      <c r="AV380" s="33"/>
      <c r="AW380" s="34"/>
      <c r="AX380" s="34"/>
      <c r="AY380" s="34"/>
      <c r="AZ380" s="34"/>
      <c r="BA380" s="34"/>
      <c r="BB380" s="34"/>
      <c r="BC380" s="34"/>
    </row>
    <row r="381" spans="6:55" x14ac:dyDescent="0.2"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R381" s="32"/>
      <c r="S381" s="32"/>
      <c r="U381" s="32"/>
      <c r="V381" s="32"/>
      <c r="X381" s="32"/>
      <c r="Y381" s="32"/>
      <c r="AA381" s="32"/>
      <c r="AB381" s="32"/>
      <c r="AD381" s="32"/>
      <c r="AE381" s="32"/>
      <c r="AG381" s="32"/>
      <c r="AH381" s="32"/>
      <c r="AJ381" s="32"/>
      <c r="AK381" s="32"/>
      <c r="AM381" s="32"/>
      <c r="AN381" s="80"/>
      <c r="AO381" s="32"/>
      <c r="AP381" s="33"/>
      <c r="AQ381" s="33"/>
      <c r="AR381" s="33"/>
      <c r="AS381" s="33"/>
      <c r="AT381" s="33"/>
      <c r="AU381" s="33"/>
      <c r="AV381" s="33"/>
      <c r="AW381" s="34"/>
      <c r="AX381" s="34"/>
      <c r="AY381" s="34"/>
      <c r="AZ381" s="34"/>
      <c r="BA381" s="34"/>
      <c r="BB381" s="34"/>
      <c r="BC381" s="34"/>
    </row>
    <row r="382" spans="6:55" x14ac:dyDescent="0.2"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R382" s="32"/>
      <c r="S382" s="32"/>
      <c r="U382" s="32"/>
      <c r="V382" s="32"/>
      <c r="X382" s="32"/>
      <c r="Y382" s="32"/>
      <c r="AA382" s="32"/>
      <c r="AB382" s="32"/>
      <c r="AD382" s="32"/>
      <c r="AE382" s="32"/>
      <c r="AG382" s="32"/>
      <c r="AH382" s="32"/>
      <c r="AJ382" s="32"/>
      <c r="AK382" s="32"/>
      <c r="AM382" s="32"/>
      <c r="AN382" s="80"/>
      <c r="AO382" s="32"/>
      <c r="AP382" s="33"/>
      <c r="AQ382" s="33"/>
      <c r="AR382" s="33"/>
      <c r="AS382" s="33"/>
      <c r="AT382" s="33"/>
      <c r="AU382" s="33"/>
      <c r="AV382" s="33"/>
      <c r="AW382" s="34"/>
      <c r="AX382" s="34"/>
      <c r="AY382" s="34"/>
      <c r="AZ382" s="34"/>
      <c r="BA382" s="34"/>
      <c r="BB382" s="34"/>
      <c r="BC382" s="3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353"/>
  <sheetViews>
    <sheetView workbookViewId="0">
      <selection sqref="A1:C353"/>
    </sheetView>
  </sheetViews>
  <sheetFormatPr defaultRowHeight="15" x14ac:dyDescent="0.25"/>
  <cols>
    <col min="2" max="2" width="20.140625" bestFit="1" customWidth="1"/>
  </cols>
  <sheetData>
    <row r="1" spans="1:3" x14ac:dyDescent="0.25">
      <c r="A1" s="73" t="s">
        <v>20</v>
      </c>
      <c r="B1" s="73" t="s">
        <v>623</v>
      </c>
      <c r="C1" t="str">
        <f>VLOOKUP(A1,[1]Sheet3!A$1:B$444,2,FALSE)</f>
        <v>SD</v>
      </c>
    </row>
    <row r="2" spans="1:3" x14ac:dyDescent="0.25">
      <c r="A2" s="73" t="s">
        <v>23</v>
      </c>
      <c r="B2" s="73" t="s">
        <v>624</v>
      </c>
      <c r="C2" t="str">
        <f>VLOOKUP(A2,[1]Sheet3!A$1:B$444,2,FALSE)</f>
        <v>SD</v>
      </c>
    </row>
    <row r="3" spans="1:3" x14ac:dyDescent="0.25">
      <c r="A3" s="73" t="s">
        <v>26</v>
      </c>
      <c r="B3" s="73" t="s">
        <v>625</v>
      </c>
      <c r="C3" t="str">
        <f>VLOOKUP(A3,[1]Sheet3!A$1:B$444,2,FALSE)</f>
        <v>SD</v>
      </c>
    </row>
    <row r="4" spans="1:3" x14ac:dyDescent="0.25">
      <c r="A4" s="73" t="s">
        <v>28</v>
      </c>
      <c r="B4" s="73" t="s">
        <v>623</v>
      </c>
      <c r="C4" t="str">
        <f>VLOOKUP(A4,[1]Sheet3!A$1:B$444,2,FALSE)</f>
        <v>SD</v>
      </c>
    </row>
    <row r="5" spans="1:3" x14ac:dyDescent="0.25">
      <c r="A5" s="73" t="s">
        <v>30</v>
      </c>
      <c r="B5" s="73" t="s">
        <v>626</v>
      </c>
      <c r="C5" t="str">
        <f>VLOOKUP(A5,[1]Sheet3!A$1:B$444,2,FALSE)</f>
        <v>SD</v>
      </c>
    </row>
    <row r="6" spans="1:3" x14ac:dyDescent="0.25">
      <c r="A6" s="73" t="s">
        <v>32</v>
      </c>
      <c r="B6" s="73" t="s">
        <v>625</v>
      </c>
      <c r="C6" t="str">
        <f>VLOOKUP(A6,[1]Sheet3!A$1:B$444,2,FALSE)</f>
        <v>SD</v>
      </c>
    </row>
    <row r="7" spans="1:3" x14ac:dyDescent="0.25">
      <c r="A7" s="73" t="s">
        <v>34</v>
      </c>
      <c r="B7" s="73" t="s">
        <v>627</v>
      </c>
      <c r="C7" t="str">
        <f>VLOOKUP(A7,[1]Sheet3!A$1:B$444,2,FALSE)</f>
        <v>SD</v>
      </c>
    </row>
    <row r="8" spans="1:3" x14ac:dyDescent="0.25">
      <c r="A8" s="73" t="s">
        <v>36</v>
      </c>
      <c r="B8" s="73" t="s">
        <v>624</v>
      </c>
      <c r="C8" t="str">
        <f>VLOOKUP(A8,[1]Sheet3!A$1:B$444,2,FALSE)</f>
        <v>SD</v>
      </c>
    </row>
    <row r="9" spans="1:3" x14ac:dyDescent="0.25">
      <c r="A9" s="73" t="s">
        <v>628</v>
      </c>
      <c r="B9" s="73" t="s">
        <v>629</v>
      </c>
      <c r="C9" t="str">
        <f>VLOOKUP(A9,[1]Sheet3!A$1:B$444,2,FALSE)</f>
        <v>L</v>
      </c>
    </row>
    <row r="10" spans="1:3" x14ac:dyDescent="0.25">
      <c r="A10" s="73" t="s">
        <v>41</v>
      </c>
      <c r="B10" s="73" t="s">
        <v>629</v>
      </c>
      <c r="C10" t="str">
        <f>VLOOKUP(A10,[1]Sheet3!A$1:B$444,2,FALSE)</f>
        <v>L</v>
      </c>
    </row>
    <row r="11" spans="1:3" x14ac:dyDescent="0.25">
      <c r="A11" s="73" t="s">
        <v>45</v>
      </c>
      <c r="B11" s="73" t="s">
        <v>626</v>
      </c>
      <c r="C11" t="str">
        <f>VLOOKUP(A11,[1]Sheet3!A$1:B$444,2,FALSE)</f>
        <v>MD</v>
      </c>
    </row>
    <row r="12" spans="1:3" x14ac:dyDescent="0.25">
      <c r="A12" s="73" t="s">
        <v>47</v>
      </c>
      <c r="B12" s="73" t="s">
        <v>626</v>
      </c>
      <c r="C12" t="str">
        <f>VLOOKUP(A12,[1]Sheet3!A$1:B$444,2,FALSE)</f>
        <v>SD</v>
      </c>
    </row>
    <row r="13" spans="1:3" x14ac:dyDescent="0.25">
      <c r="A13" s="73" t="s">
        <v>49</v>
      </c>
      <c r="B13" s="73" t="s">
        <v>626</v>
      </c>
      <c r="C13" t="str">
        <f>VLOOKUP(A13,[1]Sheet3!A$1:B$444,2,FALSE)</f>
        <v>SD</v>
      </c>
    </row>
    <row r="14" spans="1:3" x14ac:dyDescent="0.25">
      <c r="A14" s="73" t="s">
        <v>630</v>
      </c>
      <c r="B14" s="73" t="s">
        <v>625</v>
      </c>
      <c r="C14" t="str">
        <f>VLOOKUP(A14,[1]Sheet3!A$1:B$444,2,FALSE)</f>
        <v>SD</v>
      </c>
    </row>
    <row r="15" spans="1:3" x14ac:dyDescent="0.25">
      <c r="A15" s="73" t="s">
        <v>52</v>
      </c>
      <c r="B15" s="73" t="s">
        <v>627</v>
      </c>
      <c r="C15" t="str">
        <f>VLOOKUP(A15,[1]Sheet3!A$1:B$444,2,FALSE)</f>
        <v>SD</v>
      </c>
    </row>
    <row r="16" spans="1:3" x14ac:dyDescent="0.25">
      <c r="A16" s="74" t="s">
        <v>631</v>
      </c>
      <c r="B16" s="73" t="s">
        <v>625</v>
      </c>
      <c r="C16" t="str">
        <f>VLOOKUP(A16,[1]Sheet3!A$1:B$444,2,FALSE)</f>
        <v>UA</v>
      </c>
    </row>
    <row r="17" spans="1:3" x14ac:dyDescent="0.25">
      <c r="A17" s="74" t="s">
        <v>632</v>
      </c>
      <c r="B17" s="73" t="s">
        <v>625</v>
      </c>
      <c r="C17" t="str">
        <f>VLOOKUP(A17,[1]Sheet3!A$1:B$444,2,FALSE)</f>
        <v>UA</v>
      </c>
    </row>
    <row r="18" spans="1:3" x14ac:dyDescent="0.25">
      <c r="A18" s="73" t="s">
        <v>58</v>
      </c>
      <c r="B18" s="73" t="s">
        <v>629</v>
      </c>
      <c r="C18" t="str">
        <f>VLOOKUP(A18,[1]Sheet3!A$1:B$444,2,FALSE)</f>
        <v>L</v>
      </c>
    </row>
    <row r="19" spans="1:3" x14ac:dyDescent="0.25">
      <c r="A19" s="75" t="s">
        <v>61</v>
      </c>
      <c r="B19" s="73" t="s">
        <v>629</v>
      </c>
      <c r="C19" t="str">
        <f>VLOOKUP(A19,[1]Sheet3!A$1:B$444,2,FALSE)</f>
        <v>MD</v>
      </c>
    </row>
    <row r="20" spans="1:3" x14ac:dyDescent="0.25">
      <c r="A20" s="73" t="s">
        <v>63</v>
      </c>
      <c r="B20" s="73" t="s">
        <v>623</v>
      </c>
      <c r="C20" t="str">
        <f>VLOOKUP(A20,[1]Sheet3!A$1:B$444,2,FALSE)</f>
        <v>SD</v>
      </c>
    </row>
    <row r="21" spans="1:3" x14ac:dyDescent="0.25">
      <c r="A21" s="74" t="s">
        <v>633</v>
      </c>
      <c r="B21" s="73" t="s">
        <v>626</v>
      </c>
      <c r="C21" t="str">
        <f>VLOOKUP(A21,[1]Sheet3!A$1:B$444,2,FALSE)</f>
        <v>UA</v>
      </c>
    </row>
    <row r="22" spans="1:3" x14ac:dyDescent="0.25">
      <c r="A22" s="74" t="s">
        <v>634</v>
      </c>
      <c r="B22" s="73" t="s">
        <v>623</v>
      </c>
      <c r="C22" t="str">
        <f>VLOOKUP(A22,[1]Sheet3!A$1:B$444,2,FALSE)</f>
        <v>UA</v>
      </c>
    </row>
    <row r="23" spans="1:3" x14ac:dyDescent="0.25">
      <c r="A23" s="73" t="s">
        <v>67</v>
      </c>
      <c r="B23" s="73" t="s">
        <v>625</v>
      </c>
      <c r="C23" t="str">
        <f>VLOOKUP(A23,[1]Sheet3!A$1:B$444,2,FALSE)</f>
        <v>SD</v>
      </c>
    </row>
    <row r="24" spans="1:3" x14ac:dyDescent="0.25">
      <c r="A24" s="73" t="s">
        <v>69</v>
      </c>
      <c r="B24" s="73" t="s">
        <v>629</v>
      </c>
      <c r="C24" t="str">
        <f>VLOOKUP(A24,[1]Sheet3!A$1:B$444,2,FALSE)</f>
        <v>MD</v>
      </c>
    </row>
    <row r="25" spans="1:3" x14ac:dyDescent="0.25">
      <c r="A25" s="73" t="s">
        <v>71</v>
      </c>
      <c r="B25" s="73" t="s">
        <v>625</v>
      </c>
      <c r="C25" t="str">
        <f>VLOOKUP(A25,[1]Sheet3!A$1:B$444,2,FALSE)</f>
        <v>SD</v>
      </c>
    </row>
    <row r="26" spans="1:3" x14ac:dyDescent="0.25">
      <c r="A26" s="74" t="s">
        <v>635</v>
      </c>
      <c r="B26" s="73" t="s">
        <v>623</v>
      </c>
      <c r="C26" t="str">
        <f>VLOOKUP(A26,[1]Sheet3!A$1:B$444,2,FALSE)</f>
        <v>UA</v>
      </c>
    </row>
    <row r="27" spans="1:3" x14ac:dyDescent="0.25">
      <c r="A27" s="74" t="s">
        <v>636</v>
      </c>
      <c r="B27" s="73" t="s">
        <v>623</v>
      </c>
      <c r="C27" t="str">
        <f>VLOOKUP(A27,[1]Sheet3!A$1:B$444,2,FALSE)</f>
        <v>UA</v>
      </c>
    </row>
    <row r="28" spans="1:3" x14ac:dyDescent="0.25">
      <c r="A28" s="73" t="s">
        <v>75</v>
      </c>
      <c r="B28" s="73" t="s">
        <v>629</v>
      </c>
      <c r="C28" t="str">
        <f>VLOOKUP(A28,[1]Sheet3!A$1:B$444,2,FALSE)</f>
        <v>MD</v>
      </c>
    </row>
    <row r="29" spans="1:3" x14ac:dyDescent="0.25">
      <c r="A29" s="73" t="s">
        <v>77</v>
      </c>
      <c r="B29" s="73" t="s">
        <v>627</v>
      </c>
      <c r="C29" t="str">
        <f>VLOOKUP(A29,[1]Sheet3!A$1:B$444,2,FALSE)</f>
        <v>SD</v>
      </c>
    </row>
    <row r="30" spans="1:3" x14ac:dyDescent="0.25">
      <c r="A30" s="73" t="s">
        <v>79</v>
      </c>
      <c r="B30" s="73" t="s">
        <v>624</v>
      </c>
      <c r="C30" t="str">
        <f>VLOOKUP(A30,[1]Sheet3!A$1:B$444,2,FALSE)</f>
        <v>SD</v>
      </c>
    </row>
    <row r="31" spans="1:3" x14ac:dyDescent="0.25">
      <c r="A31" s="73" t="s">
        <v>81</v>
      </c>
      <c r="B31" s="73" t="s">
        <v>629</v>
      </c>
      <c r="C31" t="str">
        <f>VLOOKUP(A31,[1]Sheet3!A$1:B$444,2,FALSE)</f>
        <v>L</v>
      </c>
    </row>
    <row r="32" spans="1:3" x14ac:dyDescent="0.25">
      <c r="A32" s="73" t="s">
        <v>83</v>
      </c>
      <c r="B32" s="73" t="s">
        <v>625</v>
      </c>
      <c r="C32" t="str">
        <f>VLOOKUP(A32,[1]Sheet3!A$1:B$444,2,FALSE)</f>
        <v>SD</v>
      </c>
    </row>
    <row r="33" spans="1:3" x14ac:dyDescent="0.25">
      <c r="A33" s="74" t="s">
        <v>85</v>
      </c>
      <c r="B33" s="73" t="s">
        <v>623</v>
      </c>
      <c r="C33" t="str">
        <f>VLOOKUP(A33,[1]Sheet3!A$1:B$444,2,FALSE)</f>
        <v>UA</v>
      </c>
    </row>
    <row r="34" spans="1:3" x14ac:dyDescent="0.25">
      <c r="A34" s="74" t="s">
        <v>87</v>
      </c>
      <c r="B34" s="73" t="s">
        <v>623</v>
      </c>
      <c r="C34" t="str">
        <f>VLOOKUP(A34,[1]Sheet3!A$1:B$444,2,FALSE)</f>
        <v>UA</v>
      </c>
    </row>
    <row r="35" spans="1:3" x14ac:dyDescent="0.25">
      <c r="A35" s="73" t="s">
        <v>89</v>
      </c>
      <c r="B35" s="73" t="s">
        <v>625</v>
      </c>
      <c r="C35" t="str">
        <f>VLOOKUP(A35,[1]Sheet3!A$1:B$444,2,FALSE)</f>
        <v>SD</v>
      </c>
    </row>
    <row r="36" spans="1:3" x14ac:dyDescent="0.25">
      <c r="A36" s="73" t="s">
        <v>91</v>
      </c>
      <c r="B36" s="73" t="s">
        <v>629</v>
      </c>
      <c r="C36" t="str">
        <f>VLOOKUP(A36,[1]Sheet3!A$1:B$444,2,FALSE)</f>
        <v>L</v>
      </c>
    </row>
    <row r="37" spans="1:3" x14ac:dyDescent="0.25">
      <c r="A37" s="73" t="s">
        <v>93</v>
      </c>
      <c r="B37" s="73" t="s">
        <v>625</v>
      </c>
      <c r="C37" t="str">
        <f>VLOOKUP(A37,[1]Sheet3!A$1:B$444,2,FALSE)</f>
        <v>SD</v>
      </c>
    </row>
    <row r="38" spans="1:3" x14ac:dyDescent="0.25">
      <c r="A38" s="73" t="s">
        <v>95</v>
      </c>
      <c r="B38" s="73" t="s">
        <v>629</v>
      </c>
      <c r="C38" t="str">
        <f>VLOOKUP(A38,[1]Sheet3!A$1:B$444,2,FALSE)</f>
        <v>SD</v>
      </c>
    </row>
    <row r="39" spans="1:3" x14ac:dyDescent="0.25">
      <c r="A39" s="73" t="s">
        <v>97</v>
      </c>
      <c r="B39" s="73" t="s">
        <v>623</v>
      </c>
      <c r="C39" t="str">
        <f>VLOOKUP(A39,[1]Sheet3!A$1:B$444,2,FALSE)</f>
        <v>SD</v>
      </c>
    </row>
    <row r="40" spans="1:3" x14ac:dyDescent="0.25">
      <c r="A40" s="73" t="s">
        <v>99</v>
      </c>
      <c r="B40" s="73" t="s">
        <v>626</v>
      </c>
      <c r="C40" t="str">
        <f>VLOOKUP(A40,[1]Sheet3!A$1:B$444,2,FALSE)</f>
        <v>SD</v>
      </c>
    </row>
    <row r="41" spans="1:3" x14ac:dyDescent="0.25">
      <c r="A41" s="73" t="s">
        <v>101</v>
      </c>
      <c r="B41" s="73" t="s">
        <v>629</v>
      </c>
      <c r="C41" t="str">
        <f>VLOOKUP(A41,[1]Sheet3!A$1:B$444,2,FALSE)</f>
        <v>MD</v>
      </c>
    </row>
    <row r="42" spans="1:3" x14ac:dyDescent="0.25">
      <c r="A42" s="73" t="s">
        <v>103</v>
      </c>
      <c r="B42" s="73" t="s">
        <v>625</v>
      </c>
      <c r="C42" t="str">
        <f>VLOOKUP(A42,[1]Sheet3!A$1:B$444,2,FALSE)</f>
        <v>MD</v>
      </c>
    </row>
    <row r="43" spans="1:3" x14ac:dyDescent="0.25">
      <c r="A43" s="73" t="s">
        <v>105</v>
      </c>
      <c r="B43" s="73" t="s">
        <v>626</v>
      </c>
      <c r="C43" t="str">
        <f>VLOOKUP(A43,[1]Sheet3!A$1:B$444,2,FALSE)</f>
        <v>SD</v>
      </c>
    </row>
    <row r="44" spans="1:3" x14ac:dyDescent="0.25">
      <c r="A44" s="73" t="s">
        <v>108</v>
      </c>
      <c r="B44" s="73" t="s">
        <v>629</v>
      </c>
      <c r="C44" t="str">
        <f>VLOOKUP(A44,[1]Sheet3!A$1:B$444,2,FALSE)</f>
        <v>L</v>
      </c>
    </row>
    <row r="45" spans="1:3" x14ac:dyDescent="0.25">
      <c r="A45" s="73" t="s">
        <v>110</v>
      </c>
      <c r="B45" s="73" t="s">
        <v>625</v>
      </c>
      <c r="C45" t="str">
        <f>VLOOKUP(A45,[1]Sheet3!A$1:B$444,2,FALSE)</f>
        <v>SD</v>
      </c>
    </row>
    <row r="46" spans="1:3" x14ac:dyDescent="0.25">
      <c r="A46" s="73" t="s">
        <v>112</v>
      </c>
      <c r="B46" s="73" t="s">
        <v>626</v>
      </c>
      <c r="C46" t="str">
        <f>VLOOKUP(A46,[1]Sheet3!A$1:B$444,2,FALSE)</f>
        <v>SD</v>
      </c>
    </row>
    <row r="47" spans="1:3" x14ac:dyDescent="0.25">
      <c r="A47" s="73" t="s">
        <v>114</v>
      </c>
      <c r="B47" s="73" t="s">
        <v>625</v>
      </c>
      <c r="C47" t="str">
        <f>VLOOKUP(A47,[1]Sheet3!A$1:B$444,2,FALSE)</f>
        <v>SD</v>
      </c>
    </row>
    <row r="48" spans="1:3" x14ac:dyDescent="0.25">
      <c r="A48" s="73" t="s">
        <v>116</v>
      </c>
      <c r="B48" s="73" t="s">
        <v>623</v>
      </c>
      <c r="C48" t="str">
        <f>VLOOKUP(A48,[1]Sheet3!A$1:B$444,2,FALSE)</f>
        <v>SD</v>
      </c>
    </row>
    <row r="49" spans="1:3" x14ac:dyDescent="0.25">
      <c r="A49" s="74" t="s">
        <v>637</v>
      </c>
      <c r="B49" s="73" t="s">
        <v>627</v>
      </c>
      <c r="C49" t="str">
        <f>VLOOKUP(A49,[1]Sheet3!A$1:B$444,2,FALSE)</f>
        <v>UA</v>
      </c>
    </row>
    <row r="50" spans="1:3" x14ac:dyDescent="0.25">
      <c r="A50" s="73" t="s">
        <v>119</v>
      </c>
      <c r="B50" s="73" t="s">
        <v>626</v>
      </c>
      <c r="C50" t="str">
        <f>VLOOKUP(A50,[1]Sheet3!A$1:B$444,2,FALSE)</f>
        <v>SD</v>
      </c>
    </row>
    <row r="51" spans="1:3" x14ac:dyDescent="0.25">
      <c r="A51" s="73" t="s">
        <v>121</v>
      </c>
      <c r="B51" s="73" t="s">
        <v>626</v>
      </c>
      <c r="C51" t="str">
        <f>VLOOKUP(A51,[1]Sheet3!A$1:B$444,2,FALSE)</f>
        <v>SD</v>
      </c>
    </row>
    <row r="52" spans="1:3" x14ac:dyDescent="0.25">
      <c r="A52" s="73" t="s">
        <v>123</v>
      </c>
      <c r="B52" s="73" t="s">
        <v>626</v>
      </c>
      <c r="C52" t="str">
        <f>VLOOKUP(A52,[1]Sheet3!A$1:B$444,2,FALSE)</f>
        <v>SD</v>
      </c>
    </row>
    <row r="53" spans="1:3" x14ac:dyDescent="0.25">
      <c r="A53" s="73" t="s">
        <v>125</v>
      </c>
      <c r="B53" s="73" t="s">
        <v>625</v>
      </c>
      <c r="C53" t="str">
        <f>VLOOKUP(A53,[1]Sheet3!A$1:B$444,2,FALSE)</f>
        <v>SD</v>
      </c>
    </row>
    <row r="54" spans="1:3" x14ac:dyDescent="0.25">
      <c r="A54" s="74" t="s">
        <v>638</v>
      </c>
      <c r="B54" s="73" t="s">
        <v>627</v>
      </c>
      <c r="C54" t="str">
        <f>VLOOKUP(A54,[1]Sheet3!A$1:B$444,2,FALSE)</f>
        <v>UA</v>
      </c>
    </row>
    <row r="55" spans="1:3" x14ac:dyDescent="0.25">
      <c r="A55" s="74" t="s">
        <v>639</v>
      </c>
      <c r="B55" s="73" t="s">
        <v>625</v>
      </c>
      <c r="C55" t="str">
        <f>VLOOKUP(A55,[1]Sheet3!A$1:B$444,2,FALSE)</f>
        <v>UA</v>
      </c>
    </row>
    <row r="56" spans="1:3" x14ac:dyDescent="0.25">
      <c r="A56" s="73" t="s">
        <v>129</v>
      </c>
      <c r="B56" s="73" t="s">
        <v>626</v>
      </c>
      <c r="C56" t="str">
        <f>VLOOKUP(A56,[1]Sheet3!A$1:B$444,2,FALSE)</f>
        <v>SD</v>
      </c>
    </row>
    <row r="57" spans="1:3" x14ac:dyDescent="0.25">
      <c r="A57" s="73" t="s">
        <v>131</v>
      </c>
      <c r="B57" s="73" t="s">
        <v>624</v>
      </c>
      <c r="C57" t="str">
        <f>VLOOKUP(A57,[1]Sheet3!A$1:B$444,2,FALSE)</f>
        <v>SD</v>
      </c>
    </row>
    <row r="58" spans="1:3" x14ac:dyDescent="0.25">
      <c r="A58" s="73" t="s">
        <v>133</v>
      </c>
      <c r="B58" s="73" t="s">
        <v>625</v>
      </c>
      <c r="C58" t="str">
        <f>VLOOKUP(A58,[1]Sheet3!A$1:B$444,2,FALSE)</f>
        <v>SD</v>
      </c>
    </row>
    <row r="59" spans="1:3" x14ac:dyDescent="0.25">
      <c r="A59" s="73" t="s">
        <v>135</v>
      </c>
      <c r="B59" s="73" t="s">
        <v>625</v>
      </c>
      <c r="C59" t="str">
        <f>VLOOKUP(A59,[1]Sheet3!A$1:B$444,2,FALSE)</f>
        <v>SD</v>
      </c>
    </row>
    <row r="60" spans="1:3" x14ac:dyDescent="0.25">
      <c r="A60" s="73" t="s">
        <v>137</v>
      </c>
      <c r="B60" s="73" t="s">
        <v>623</v>
      </c>
      <c r="C60" t="str">
        <f>VLOOKUP(A60,[1]Sheet3!A$1:B$444,2,FALSE)</f>
        <v>SD</v>
      </c>
    </row>
    <row r="61" spans="1:3" x14ac:dyDescent="0.25">
      <c r="A61" s="73" t="s">
        <v>139</v>
      </c>
      <c r="B61" s="73" t="s">
        <v>629</v>
      </c>
      <c r="C61" t="str">
        <f>VLOOKUP(A61,[1]Sheet3!A$1:B$444,2,FALSE)</f>
        <v>L</v>
      </c>
    </row>
    <row r="62" spans="1:3" x14ac:dyDescent="0.25">
      <c r="A62" s="73" t="s">
        <v>141</v>
      </c>
      <c r="B62" s="73" t="s">
        <v>625</v>
      </c>
      <c r="C62" t="str">
        <f>VLOOKUP(A62,[1]Sheet3!A$1:B$444,2,FALSE)</f>
        <v>SD</v>
      </c>
    </row>
    <row r="63" spans="1:3" x14ac:dyDescent="0.25">
      <c r="A63" s="73" t="s">
        <v>143</v>
      </c>
      <c r="B63" s="73" t="s">
        <v>624</v>
      </c>
      <c r="C63" t="str">
        <f>VLOOKUP(A63,[1]Sheet3!A$1:B$444,2,FALSE)</f>
        <v>SD</v>
      </c>
    </row>
    <row r="64" spans="1:3" x14ac:dyDescent="0.25">
      <c r="A64" s="73" t="s">
        <v>145</v>
      </c>
      <c r="B64" s="73" t="s">
        <v>626</v>
      </c>
      <c r="C64" t="str">
        <f>VLOOKUP(A64,[1]Sheet3!A$1:B$444,2,FALSE)</f>
        <v>SD</v>
      </c>
    </row>
    <row r="65" spans="1:3" x14ac:dyDescent="0.25">
      <c r="A65" s="74" t="s">
        <v>640</v>
      </c>
      <c r="B65" s="73" t="s">
        <v>624</v>
      </c>
      <c r="C65" t="str">
        <f>VLOOKUP(A65,[1]Sheet3!A$1:B$444,2,FALSE)</f>
        <v>UA</v>
      </c>
    </row>
    <row r="66" spans="1:3" x14ac:dyDescent="0.25">
      <c r="A66" s="73" t="s">
        <v>148</v>
      </c>
      <c r="B66" s="73" t="s">
        <v>624</v>
      </c>
      <c r="C66" t="str">
        <f>VLOOKUP(A66,[1]Sheet3!A$1:B$444,2,FALSE)</f>
        <v>SD</v>
      </c>
    </row>
    <row r="67" spans="1:3" x14ac:dyDescent="0.25">
      <c r="A67" s="74" t="s">
        <v>641</v>
      </c>
      <c r="B67" s="73" t="s">
        <v>627</v>
      </c>
      <c r="C67" t="str">
        <f>VLOOKUP(A67,[1]Sheet3!A$1:B$444,2,FALSE)</f>
        <v>UA</v>
      </c>
    </row>
    <row r="68" spans="1:3" x14ac:dyDescent="0.25">
      <c r="A68" s="75" t="s">
        <v>150</v>
      </c>
      <c r="B68" s="73" t="s">
        <v>623</v>
      </c>
      <c r="C68" t="str">
        <f>VLOOKUP(A68,[1]Sheet3!A$1:B$444,2,FALSE)</f>
        <v>MD</v>
      </c>
    </row>
    <row r="69" spans="1:3" x14ac:dyDescent="0.25">
      <c r="A69" s="73" t="s">
        <v>152</v>
      </c>
      <c r="B69" s="73" t="s">
        <v>624</v>
      </c>
      <c r="C69" t="str">
        <f>VLOOKUP(A69,[1]Sheet3!A$1:B$444,2,FALSE)</f>
        <v>SD</v>
      </c>
    </row>
    <row r="70" spans="1:3" x14ac:dyDescent="0.25">
      <c r="A70" s="73" t="s">
        <v>154</v>
      </c>
      <c r="B70" s="73" t="s">
        <v>626</v>
      </c>
      <c r="C70" t="str">
        <f>VLOOKUP(A70,[1]Sheet3!A$1:B$444,2,FALSE)</f>
        <v>SD</v>
      </c>
    </row>
    <row r="71" spans="1:3" x14ac:dyDescent="0.25">
      <c r="A71" s="73" t="s">
        <v>156</v>
      </c>
      <c r="B71" s="73" t="s">
        <v>629</v>
      </c>
      <c r="C71" t="str">
        <f>VLOOKUP(A71,[1]Sheet3!A$1:B$444,2,FALSE)</f>
        <v>L</v>
      </c>
    </row>
    <row r="72" spans="1:3" x14ac:dyDescent="0.25">
      <c r="A72" s="73" t="s">
        <v>158</v>
      </c>
      <c r="B72" s="73" t="s">
        <v>625</v>
      </c>
      <c r="C72" t="str">
        <f>VLOOKUP(A72,[1]Sheet3!A$1:B$444,2,FALSE)</f>
        <v>SD</v>
      </c>
    </row>
    <row r="73" spans="1:3" x14ac:dyDescent="0.25">
      <c r="A73" s="74" t="s">
        <v>642</v>
      </c>
      <c r="B73" s="73" t="s">
        <v>626</v>
      </c>
      <c r="C73" t="str">
        <f>VLOOKUP(A73,[1]Sheet3!A$1:B$444,2,FALSE)</f>
        <v>UA</v>
      </c>
    </row>
    <row r="74" spans="1:3" x14ac:dyDescent="0.25">
      <c r="A74" s="73" t="s">
        <v>162</v>
      </c>
      <c r="B74" s="73" t="s">
        <v>629</v>
      </c>
      <c r="C74" t="str">
        <f>VLOOKUP(A74,[1]Sheet3!A$1:B$444,2,FALSE)</f>
        <v>SD</v>
      </c>
    </row>
    <row r="75" spans="1:3" x14ac:dyDescent="0.25">
      <c r="A75" s="73" t="s">
        <v>164</v>
      </c>
      <c r="B75" s="73" t="s">
        <v>624</v>
      </c>
      <c r="C75" t="str">
        <f>VLOOKUP(A75,[1]Sheet3!A$1:B$444,2,FALSE)</f>
        <v>SD</v>
      </c>
    </row>
    <row r="76" spans="1:3" x14ac:dyDescent="0.25">
      <c r="A76" s="74" t="s">
        <v>643</v>
      </c>
      <c r="B76" s="73" t="s">
        <v>626</v>
      </c>
      <c r="C76" t="str">
        <f>VLOOKUP(A76,[1]Sheet3!A$1:B$444,2,FALSE)</f>
        <v>UA</v>
      </c>
    </row>
    <row r="77" spans="1:3" x14ac:dyDescent="0.25">
      <c r="A77" s="73" t="s">
        <v>167</v>
      </c>
      <c r="B77" s="73" t="s">
        <v>624</v>
      </c>
      <c r="C77" t="str">
        <f>VLOOKUP(A77,[1]Sheet3!A$1:B$444,2,FALSE)</f>
        <v>SD</v>
      </c>
    </row>
    <row r="78" spans="1:3" x14ac:dyDescent="0.25">
      <c r="A78" s="73" t="s">
        <v>169</v>
      </c>
      <c r="B78" s="73" t="s">
        <v>626</v>
      </c>
      <c r="C78" t="str">
        <f>VLOOKUP(A78,[1]Sheet3!A$1:B$444,2,FALSE)</f>
        <v>MD</v>
      </c>
    </row>
    <row r="79" spans="1:3" x14ac:dyDescent="0.25">
      <c r="A79" s="73" t="s">
        <v>171</v>
      </c>
      <c r="B79" s="73" t="s">
        <v>627</v>
      </c>
      <c r="C79" t="str">
        <f>VLOOKUP(A79,[1]Sheet3!A$1:B$444,2,FALSE)</f>
        <v>SD</v>
      </c>
    </row>
    <row r="80" spans="1:3" x14ac:dyDescent="0.25">
      <c r="A80" s="75" t="s">
        <v>173</v>
      </c>
      <c r="B80" s="73" t="s">
        <v>629</v>
      </c>
      <c r="C80" t="str">
        <f>VLOOKUP(A80,[1]Sheet3!A$1:B$444,2,FALSE)</f>
        <v>MD</v>
      </c>
    </row>
    <row r="81" spans="1:3" x14ac:dyDescent="0.25">
      <c r="A81" s="73" t="s">
        <v>176</v>
      </c>
      <c r="B81" s="73" t="s">
        <v>629</v>
      </c>
      <c r="C81" t="str">
        <f>VLOOKUP(A81,[1]Sheet3!A$1:B$444,2,FALSE)</f>
        <v>L</v>
      </c>
    </row>
    <row r="82" spans="1:3" x14ac:dyDescent="0.25">
      <c r="A82" s="73" t="s">
        <v>178</v>
      </c>
      <c r="B82" s="73" t="s">
        <v>624</v>
      </c>
      <c r="C82" t="str">
        <f>VLOOKUP(A82,[1]Sheet3!A$1:B$444,2,FALSE)</f>
        <v>SD</v>
      </c>
    </row>
    <row r="83" spans="1:3" x14ac:dyDescent="0.25">
      <c r="A83" s="73" t="s">
        <v>180</v>
      </c>
      <c r="B83" s="73" t="s">
        <v>627</v>
      </c>
      <c r="C83" t="str">
        <f>VLOOKUP(A83,[1]Sheet3!A$1:B$444,2,FALSE)</f>
        <v>SD</v>
      </c>
    </row>
    <row r="84" spans="1:3" x14ac:dyDescent="0.25">
      <c r="A84" s="73" t="s">
        <v>182</v>
      </c>
      <c r="B84" s="73" t="s">
        <v>627</v>
      </c>
      <c r="C84" t="str">
        <f>VLOOKUP(A84,[1]Sheet3!A$1:B$444,2,FALSE)</f>
        <v>SD</v>
      </c>
    </row>
    <row r="85" spans="1:3" x14ac:dyDescent="0.25">
      <c r="A85" s="73" t="s">
        <v>184</v>
      </c>
      <c r="B85" s="73" t="s">
        <v>627</v>
      </c>
      <c r="C85" t="str">
        <f>VLOOKUP(A85,[1]Sheet3!A$1:B$444,2,FALSE)</f>
        <v>SD</v>
      </c>
    </row>
    <row r="86" spans="1:3" x14ac:dyDescent="0.25">
      <c r="A86" s="73" t="s">
        <v>186</v>
      </c>
      <c r="B86" s="73" t="s">
        <v>625</v>
      </c>
      <c r="C86" t="str">
        <f>VLOOKUP(A86,[1]Sheet3!A$1:B$444,2,FALSE)</f>
        <v>SD</v>
      </c>
    </row>
    <row r="87" spans="1:3" x14ac:dyDescent="0.25">
      <c r="A87" s="73" t="s">
        <v>188</v>
      </c>
      <c r="B87" s="73" t="s">
        <v>624</v>
      </c>
      <c r="C87" t="str">
        <f>VLOOKUP(A87,[1]Sheet3!A$1:B$444,2,FALSE)</f>
        <v>SD</v>
      </c>
    </row>
    <row r="88" spans="1:3" x14ac:dyDescent="0.25">
      <c r="A88" s="73" t="s">
        <v>190</v>
      </c>
      <c r="B88" s="73" t="s">
        <v>627</v>
      </c>
      <c r="C88" t="str">
        <f>VLOOKUP(A88,[1]Sheet3!A$1:B$444,2,FALSE)</f>
        <v>SD</v>
      </c>
    </row>
    <row r="89" spans="1:3" x14ac:dyDescent="0.25">
      <c r="A89" s="74" t="s">
        <v>644</v>
      </c>
      <c r="B89" s="73" t="s">
        <v>627</v>
      </c>
      <c r="C89" t="str">
        <f>VLOOKUP(A89,[1]Sheet3!A$1:B$444,2,FALSE)</f>
        <v>UA</v>
      </c>
    </row>
    <row r="90" spans="1:3" x14ac:dyDescent="0.25">
      <c r="A90" s="73" t="s">
        <v>193</v>
      </c>
      <c r="B90" s="73" t="s">
        <v>625</v>
      </c>
      <c r="C90" t="str">
        <f>VLOOKUP(A90,[1]Sheet3!A$1:B$444,2,FALSE)</f>
        <v>SD</v>
      </c>
    </row>
    <row r="91" spans="1:3" x14ac:dyDescent="0.25">
      <c r="A91" s="73" t="s">
        <v>195</v>
      </c>
      <c r="B91" s="73" t="s">
        <v>626</v>
      </c>
      <c r="C91" t="str">
        <f>VLOOKUP(A91,[1]Sheet3!A$1:B$444,2,FALSE)</f>
        <v>SD</v>
      </c>
    </row>
    <row r="92" spans="1:3" x14ac:dyDescent="0.25">
      <c r="A92" s="73" t="s">
        <v>197</v>
      </c>
      <c r="B92" s="73" t="s">
        <v>625</v>
      </c>
      <c r="C92" t="str">
        <f>VLOOKUP(A92,[1]Sheet3!A$1:B$444,2,FALSE)</f>
        <v>SD</v>
      </c>
    </row>
    <row r="93" spans="1:3" x14ac:dyDescent="0.25">
      <c r="A93" s="73" t="s">
        <v>199</v>
      </c>
      <c r="B93" s="73" t="s">
        <v>624</v>
      </c>
      <c r="C93" t="str">
        <f>VLOOKUP(A93,[1]Sheet3!A$1:B$444,2,FALSE)</f>
        <v>SD</v>
      </c>
    </row>
    <row r="94" spans="1:3" x14ac:dyDescent="0.25">
      <c r="A94" s="73" t="s">
        <v>201</v>
      </c>
      <c r="B94" s="73" t="s">
        <v>629</v>
      </c>
      <c r="C94" t="str">
        <f>VLOOKUP(A94,[1]Sheet3!A$1:B$444,2,FALSE)</f>
        <v>SD</v>
      </c>
    </row>
    <row r="95" spans="1:3" x14ac:dyDescent="0.25">
      <c r="A95" s="73" t="s">
        <v>203</v>
      </c>
      <c r="B95" s="73" t="s">
        <v>629</v>
      </c>
      <c r="C95" t="str">
        <f>VLOOKUP(A95,[1]Sheet3!A$1:B$444,2,FALSE)</f>
        <v>L</v>
      </c>
    </row>
    <row r="96" spans="1:3" x14ac:dyDescent="0.25">
      <c r="A96" s="73" t="s">
        <v>205</v>
      </c>
      <c r="B96" s="73" t="s">
        <v>625</v>
      </c>
      <c r="C96" t="str">
        <f>VLOOKUP(A96,[1]Sheet3!A$1:B$444,2,FALSE)</f>
        <v>SD</v>
      </c>
    </row>
    <row r="97" spans="1:3" x14ac:dyDescent="0.25">
      <c r="A97" s="73" t="s">
        <v>207</v>
      </c>
      <c r="B97" s="73" t="s">
        <v>629</v>
      </c>
      <c r="C97" t="str">
        <f>VLOOKUP(A97,[1]Sheet3!A$1:B$444,2,FALSE)</f>
        <v>SD</v>
      </c>
    </row>
    <row r="98" spans="1:3" x14ac:dyDescent="0.25">
      <c r="A98" s="73" t="s">
        <v>209</v>
      </c>
      <c r="B98" s="73" t="s">
        <v>623</v>
      </c>
      <c r="C98" t="str">
        <f>VLOOKUP(A98,[1]Sheet3!A$1:B$444,2,FALSE)</f>
        <v>SD</v>
      </c>
    </row>
    <row r="99" spans="1:3" x14ac:dyDescent="0.25">
      <c r="A99" s="73" t="s">
        <v>211</v>
      </c>
      <c r="B99" s="73" t="s">
        <v>626</v>
      </c>
      <c r="C99" t="str">
        <f>VLOOKUP(A99,[1]Sheet3!A$1:B$444,2,FALSE)</f>
        <v>SD</v>
      </c>
    </row>
    <row r="100" spans="1:3" x14ac:dyDescent="0.25">
      <c r="A100" s="73" t="s">
        <v>213</v>
      </c>
      <c r="B100" s="73" t="s">
        <v>623</v>
      </c>
      <c r="C100" t="str">
        <f>VLOOKUP(A100,[1]Sheet3!A$1:B$444,2,FALSE)</f>
        <v>SD</v>
      </c>
    </row>
    <row r="101" spans="1:3" x14ac:dyDescent="0.25">
      <c r="A101" s="73" t="s">
        <v>215</v>
      </c>
      <c r="B101" s="73" t="s">
        <v>624</v>
      </c>
      <c r="C101" t="str">
        <f>VLOOKUP(A101,[1]Sheet3!A$1:B$444,2,FALSE)</f>
        <v>SD</v>
      </c>
    </row>
    <row r="102" spans="1:3" x14ac:dyDescent="0.25">
      <c r="A102" s="73" t="s">
        <v>217</v>
      </c>
      <c r="B102" s="73" t="s">
        <v>624</v>
      </c>
      <c r="C102" t="str">
        <f>VLOOKUP(A102,[1]Sheet3!A$1:B$444,2,FALSE)</f>
        <v>SD</v>
      </c>
    </row>
    <row r="103" spans="1:3" x14ac:dyDescent="0.25">
      <c r="A103" s="73" t="s">
        <v>219</v>
      </c>
      <c r="B103" s="73" t="s">
        <v>624</v>
      </c>
      <c r="C103" t="str">
        <f>VLOOKUP(A103,[1]Sheet3!A$1:B$444,2,FALSE)</f>
        <v>SD</v>
      </c>
    </row>
    <row r="104" spans="1:3" x14ac:dyDescent="0.25">
      <c r="A104" s="73" t="s">
        <v>221</v>
      </c>
      <c r="B104" s="73" t="s">
        <v>625</v>
      </c>
      <c r="C104" t="str">
        <f>VLOOKUP(A104,[1]Sheet3!A$1:B$444,2,FALSE)</f>
        <v>SD</v>
      </c>
    </row>
    <row r="105" spans="1:3" x14ac:dyDescent="0.25">
      <c r="A105" s="73" t="s">
        <v>223</v>
      </c>
      <c r="B105" s="73" t="s">
        <v>629</v>
      </c>
      <c r="C105" t="str">
        <f>VLOOKUP(A105,[1]Sheet3!A$1:B$444,2,FALSE)</f>
        <v>MD</v>
      </c>
    </row>
    <row r="106" spans="1:3" x14ac:dyDescent="0.25">
      <c r="A106" s="73" t="s">
        <v>225</v>
      </c>
      <c r="B106" s="73" t="s">
        <v>623</v>
      </c>
      <c r="C106" t="str">
        <f>VLOOKUP(A106,[1]Sheet3!A$1:B$444,2,FALSE)</f>
        <v>SD</v>
      </c>
    </row>
    <row r="107" spans="1:3" x14ac:dyDescent="0.25">
      <c r="A107" s="73" t="s">
        <v>227</v>
      </c>
      <c r="B107" s="73" t="s">
        <v>626</v>
      </c>
      <c r="C107" t="str">
        <f>VLOOKUP(A107,[1]Sheet3!A$1:B$444,2,FALSE)</f>
        <v>SD</v>
      </c>
    </row>
    <row r="108" spans="1:3" x14ac:dyDescent="0.25">
      <c r="A108" s="73" t="s">
        <v>229</v>
      </c>
      <c r="B108" s="73" t="s">
        <v>623</v>
      </c>
      <c r="C108" t="str">
        <f>VLOOKUP(A108,[1]Sheet3!A$1:B$444,2,FALSE)</f>
        <v>SD</v>
      </c>
    </row>
    <row r="109" spans="1:3" x14ac:dyDescent="0.25">
      <c r="A109" s="73" t="s">
        <v>231</v>
      </c>
      <c r="B109" s="73" t="s">
        <v>629</v>
      </c>
      <c r="C109" t="str">
        <f>VLOOKUP(A109,[1]Sheet3!A$1:B$444,2,FALSE)</f>
        <v>SD</v>
      </c>
    </row>
    <row r="110" spans="1:3" x14ac:dyDescent="0.25">
      <c r="A110" s="73" t="s">
        <v>233</v>
      </c>
      <c r="B110" s="73" t="s">
        <v>625</v>
      </c>
      <c r="C110" t="str">
        <f>VLOOKUP(A110,[1]Sheet3!A$1:B$444,2,FALSE)</f>
        <v>SD</v>
      </c>
    </row>
    <row r="111" spans="1:3" x14ac:dyDescent="0.25">
      <c r="A111" s="73" t="s">
        <v>235</v>
      </c>
      <c r="B111" s="73" t="s">
        <v>629</v>
      </c>
      <c r="C111" t="str">
        <f>VLOOKUP(A111,[1]Sheet3!A$1:B$444,2,FALSE)</f>
        <v>L</v>
      </c>
    </row>
    <row r="112" spans="1:3" x14ac:dyDescent="0.25">
      <c r="A112" s="73" t="s">
        <v>237</v>
      </c>
      <c r="B112" s="73" t="s">
        <v>625</v>
      </c>
      <c r="C112" t="str">
        <f>VLOOKUP(A112,[1]Sheet3!A$1:B$444,2,FALSE)</f>
        <v>SD</v>
      </c>
    </row>
    <row r="113" spans="1:3" x14ac:dyDescent="0.25">
      <c r="A113" s="73" t="s">
        <v>239</v>
      </c>
      <c r="B113" s="73" t="s">
        <v>629</v>
      </c>
      <c r="C113" t="str">
        <f>VLOOKUP(A113,[1]Sheet3!A$1:B$444,2,FALSE)</f>
        <v>L</v>
      </c>
    </row>
    <row r="114" spans="1:3" x14ac:dyDescent="0.25">
      <c r="A114" s="74" t="s">
        <v>645</v>
      </c>
      <c r="B114" s="73" t="s">
        <v>626</v>
      </c>
      <c r="C114" t="str">
        <f>VLOOKUP(A114,[1]Sheet3!A$1:B$444,2,FALSE)</f>
        <v>UA</v>
      </c>
    </row>
    <row r="115" spans="1:3" x14ac:dyDescent="0.25">
      <c r="A115" s="73" t="s">
        <v>242</v>
      </c>
      <c r="B115" s="73" t="s">
        <v>624</v>
      </c>
      <c r="C115" t="str">
        <f>VLOOKUP(A115,[1]Sheet3!A$1:B$444,2,FALSE)</f>
        <v>SD</v>
      </c>
    </row>
    <row r="116" spans="1:3" x14ac:dyDescent="0.25">
      <c r="A116" s="73" t="s">
        <v>646</v>
      </c>
      <c r="B116" s="73" t="s">
        <v>629</v>
      </c>
      <c r="C116" t="str">
        <f>VLOOKUP(A116,[1]Sheet3!A$1:B$444,2,FALSE)</f>
        <v>L</v>
      </c>
    </row>
    <row r="117" spans="1:3" x14ac:dyDescent="0.25">
      <c r="A117" s="73" t="s">
        <v>245</v>
      </c>
      <c r="B117" s="73" t="s">
        <v>624</v>
      </c>
      <c r="C117" t="str">
        <f>VLOOKUP(A117,[1]Sheet3!A$1:B$444,2,FALSE)</f>
        <v>SD</v>
      </c>
    </row>
    <row r="118" spans="1:3" x14ac:dyDescent="0.25">
      <c r="A118" s="73" t="s">
        <v>247</v>
      </c>
      <c r="B118" s="73" t="s">
        <v>629</v>
      </c>
      <c r="C118" t="str">
        <f>VLOOKUP(A118,[1]Sheet3!A$1:B$444,2,FALSE)</f>
        <v>L</v>
      </c>
    </row>
    <row r="119" spans="1:3" x14ac:dyDescent="0.25">
      <c r="A119" s="73" t="s">
        <v>249</v>
      </c>
      <c r="B119" s="73" t="s">
        <v>626</v>
      </c>
      <c r="C119" t="str">
        <f>VLOOKUP(A119,[1]Sheet3!A$1:B$444,2,FALSE)</f>
        <v>SD</v>
      </c>
    </row>
    <row r="120" spans="1:3" x14ac:dyDescent="0.25">
      <c r="A120" s="73" t="s">
        <v>251</v>
      </c>
      <c r="B120" s="73" t="s">
        <v>625</v>
      </c>
      <c r="C120" t="str">
        <f>VLOOKUP(A120,[1]Sheet3!A$1:B$444,2,FALSE)</f>
        <v>SD</v>
      </c>
    </row>
    <row r="121" spans="1:3" x14ac:dyDescent="0.25">
      <c r="A121" s="73" t="s">
        <v>253</v>
      </c>
      <c r="B121" s="73" t="s">
        <v>629</v>
      </c>
      <c r="C121" t="str">
        <f>VLOOKUP(A121,[1]Sheet3!A$1:B$444,2,FALSE)</f>
        <v>L</v>
      </c>
    </row>
    <row r="122" spans="1:3" x14ac:dyDescent="0.25">
      <c r="A122" s="73" t="s">
        <v>255</v>
      </c>
      <c r="B122" s="73" t="s">
        <v>625</v>
      </c>
      <c r="C122" t="str">
        <f>VLOOKUP(A122,[1]Sheet3!A$1:B$444,2,FALSE)</f>
        <v>SD</v>
      </c>
    </row>
    <row r="123" spans="1:3" x14ac:dyDescent="0.25">
      <c r="A123" s="74" t="s">
        <v>647</v>
      </c>
      <c r="B123" s="73" t="s">
        <v>626</v>
      </c>
      <c r="C123" t="str">
        <f>VLOOKUP(A123,[1]Sheet3!A$1:B$444,2,FALSE)</f>
        <v>UA</v>
      </c>
    </row>
    <row r="124" spans="1:3" x14ac:dyDescent="0.25">
      <c r="A124" s="73" t="s">
        <v>258</v>
      </c>
      <c r="B124" s="73" t="s">
        <v>626</v>
      </c>
      <c r="C124" t="str">
        <f>VLOOKUP(A124,[1]Sheet3!A$1:B$444,2,FALSE)</f>
        <v>SD</v>
      </c>
    </row>
    <row r="125" spans="1:3" x14ac:dyDescent="0.25">
      <c r="A125" s="73" t="s">
        <v>260</v>
      </c>
      <c r="B125" s="73" t="s">
        <v>623</v>
      </c>
      <c r="C125" t="str">
        <f>VLOOKUP(A125,[1]Sheet3!A$1:B$444,2,FALSE)</f>
        <v>SD</v>
      </c>
    </row>
    <row r="126" spans="1:3" x14ac:dyDescent="0.25">
      <c r="A126" s="73" t="s">
        <v>262</v>
      </c>
      <c r="B126" s="73" t="s">
        <v>629</v>
      </c>
      <c r="C126" t="str">
        <f>VLOOKUP(A126,[1]Sheet3!A$1:B$444,2,FALSE)</f>
        <v>L</v>
      </c>
    </row>
    <row r="127" spans="1:3" x14ac:dyDescent="0.25">
      <c r="A127" s="74" t="s">
        <v>648</v>
      </c>
      <c r="B127" s="73" t="s">
        <v>627</v>
      </c>
      <c r="C127" t="str">
        <f>VLOOKUP(A127,[1]Sheet3!A$1:B$444,2,FALSE)</f>
        <v>UA</v>
      </c>
    </row>
    <row r="128" spans="1:3" x14ac:dyDescent="0.25">
      <c r="A128" s="73" t="s">
        <v>265</v>
      </c>
      <c r="B128" s="73" t="s">
        <v>625</v>
      </c>
      <c r="C128" t="str">
        <f>VLOOKUP(A128,[1]Sheet3!A$1:B$444,2,FALSE)</f>
        <v>SD</v>
      </c>
    </row>
    <row r="129" spans="1:3" x14ac:dyDescent="0.25">
      <c r="A129" s="73" t="s">
        <v>267</v>
      </c>
      <c r="B129" s="73" t="s">
        <v>627</v>
      </c>
      <c r="C129" t="str">
        <f>VLOOKUP(A129,[1]Sheet3!A$1:B$444,2,FALSE)</f>
        <v>SD</v>
      </c>
    </row>
    <row r="130" spans="1:3" x14ac:dyDescent="0.25">
      <c r="A130" s="73" t="s">
        <v>269</v>
      </c>
      <c r="B130" s="73" t="s">
        <v>629</v>
      </c>
      <c r="C130" t="str">
        <f>VLOOKUP(A130,[1]Sheet3!A$1:B$444,2,FALSE)</f>
        <v>L</v>
      </c>
    </row>
    <row r="131" spans="1:3" x14ac:dyDescent="0.25">
      <c r="A131" s="73" t="s">
        <v>649</v>
      </c>
      <c r="B131" s="73" t="s">
        <v>625</v>
      </c>
      <c r="C131" t="str">
        <f>VLOOKUP(A131,[1]Sheet3!A$1:B$444,2,FALSE)</f>
        <v>SD</v>
      </c>
    </row>
    <row r="132" spans="1:3" x14ac:dyDescent="0.25">
      <c r="A132" s="73" t="s">
        <v>272</v>
      </c>
      <c r="B132" s="73" t="s">
        <v>627</v>
      </c>
      <c r="C132" t="str">
        <f>VLOOKUP(A132,[1]Sheet3!A$1:B$444,2,FALSE)</f>
        <v>SD</v>
      </c>
    </row>
    <row r="133" spans="1:3" x14ac:dyDescent="0.25">
      <c r="A133" s="73" t="s">
        <v>274</v>
      </c>
      <c r="B133" s="73" t="s">
        <v>629</v>
      </c>
      <c r="C133" t="str">
        <f>VLOOKUP(A133,[1]Sheet3!A$1:B$444,2,FALSE)</f>
        <v>L</v>
      </c>
    </row>
    <row r="134" spans="1:3" x14ac:dyDescent="0.25">
      <c r="A134" s="73" t="s">
        <v>650</v>
      </c>
      <c r="B134" s="73" t="s">
        <v>624</v>
      </c>
      <c r="C134" t="str">
        <f>VLOOKUP(A134,[1]Sheet3!A$1:B$444,2,FALSE)</f>
        <v>SD</v>
      </c>
    </row>
    <row r="135" spans="1:3" x14ac:dyDescent="0.25">
      <c r="A135" s="73" t="s">
        <v>277</v>
      </c>
      <c r="B135" s="73" t="s">
        <v>626</v>
      </c>
      <c r="C135" t="str">
        <f>VLOOKUP(A135,[1]Sheet3!A$1:B$444,2,FALSE)</f>
        <v>SD</v>
      </c>
    </row>
    <row r="136" spans="1:3" x14ac:dyDescent="0.25">
      <c r="A136" s="73" t="s">
        <v>279</v>
      </c>
      <c r="B136" s="73" t="s">
        <v>626</v>
      </c>
      <c r="C136" t="str">
        <f>VLOOKUP(A136,[1]Sheet3!A$1:B$444,2,FALSE)</f>
        <v>SD</v>
      </c>
    </row>
    <row r="137" spans="1:3" x14ac:dyDescent="0.25">
      <c r="A137" s="74" t="s">
        <v>651</v>
      </c>
      <c r="B137" s="73" t="s">
        <v>624</v>
      </c>
      <c r="C137" t="str">
        <f>VLOOKUP(A137,[1]Sheet3!A$1:B$444,2,FALSE)</f>
        <v>UA</v>
      </c>
    </row>
    <row r="138" spans="1:3" x14ac:dyDescent="0.25">
      <c r="A138" s="74" t="s">
        <v>282</v>
      </c>
      <c r="B138" s="73" t="s">
        <v>624</v>
      </c>
      <c r="C138" t="str">
        <f>VLOOKUP(A138,[1]Sheet3!A$1:B$444,2,FALSE)</f>
        <v>UA</v>
      </c>
    </row>
    <row r="139" spans="1:3" x14ac:dyDescent="0.25">
      <c r="A139" s="73" t="s">
        <v>284</v>
      </c>
      <c r="B139" s="73" t="s">
        <v>629</v>
      </c>
      <c r="C139" t="str">
        <f>VLOOKUP(A139,[1]Sheet3!A$1:B$444,2,FALSE)</f>
        <v>L</v>
      </c>
    </row>
    <row r="140" spans="1:3" x14ac:dyDescent="0.25">
      <c r="A140" s="73" t="s">
        <v>652</v>
      </c>
      <c r="B140" s="73" t="s">
        <v>629</v>
      </c>
      <c r="C140" t="str">
        <f>VLOOKUP(A140,[1]Sheet3!A$1:B$444,2,FALSE)</f>
        <v>L</v>
      </c>
    </row>
    <row r="141" spans="1:3" x14ac:dyDescent="0.25">
      <c r="A141" s="73" t="s">
        <v>287</v>
      </c>
      <c r="B141" s="73" t="s">
        <v>625</v>
      </c>
      <c r="C141" t="str">
        <f>VLOOKUP(A141,[1]Sheet3!A$1:B$444,2,FALSE)</f>
        <v>SD</v>
      </c>
    </row>
    <row r="142" spans="1:3" x14ac:dyDescent="0.25">
      <c r="A142" s="73" t="s">
        <v>653</v>
      </c>
      <c r="B142" s="73" t="s">
        <v>627</v>
      </c>
      <c r="C142" t="str">
        <f>VLOOKUP(A142,[1]Sheet3!A$1:B$444,2,FALSE)</f>
        <v>SD</v>
      </c>
    </row>
    <row r="143" spans="1:3" x14ac:dyDescent="0.25">
      <c r="A143" s="74" t="s">
        <v>654</v>
      </c>
      <c r="B143" s="73" t="s">
        <v>623</v>
      </c>
      <c r="C143" t="str">
        <f>VLOOKUP(A143,[1]Sheet3!A$1:B$444,2,FALSE)</f>
        <v>UA</v>
      </c>
    </row>
    <row r="144" spans="1:3" x14ac:dyDescent="0.25">
      <c r="A144" s="73" t="s">
        <v>291</v>
      </c>
      <c r="B144" s="73" t="s">
        <v>629</v>
      </c>
      <c r="C144" t="str">
        <f>VLOOKUP(A144,[1]Sheet3!A$1:B$444,2,FALSE)</f>
        <v>L</v>
      </c>
    </row>
    <row r="145" spans="1:3" x14ac:dyDescent="0.25">
      <c r="A145" s="73" t="s">
        <v>293</v>
      </c>
      <c r="B145" s="73" t="s">
        <v>629</v>
      </c>
      <c r="C145" t="str">
        <f>VLOOKUP(A145,[1]Sheet3!A$1:B$444,2,FALSE)</f>
        <v>MD</v>
      </c>
    </row>
    <row r="146" spans="1:3" x14ac:dyDescent="0.25">
      <c r="A146" s="73" t="s">
        <v>295</v>
      </c>
      <c r="B146" s="73" t="s">
        <v>629</v>
      </c>
      <c r="C146" t="str">
        <f>VLOOKUP(A146,[1]Sheet3!A$1:B$444,2,FALSE)</f>
        <v>MD</v>
      </c>
    </row>
    <row r="147" spans="1:3" x14ac:dyDescent="0.25">
      <c r="A147" s="73" t="s">
        <v>297</v>
      </c>
      <c r="B147" s="73" t="s">
        <v>629</v>
      </c>
      <c r="C147" t="str">
        <f>VLOOKUP(A147,[1]Sheet3!A$1:B$444,2,FALSE)</f>
        <v>L</v>
      </c>
    </row>
    <row r="148" spans="1:3" x14ac:dyDescent="0.25">
      <c r="A148" s="73" t="s">
        <v>299</v>
      </c>
      <c r="B148" s="73" t="s">
        <v>625</v>
      </c>
      <c r="C148" t="str">
        <f>VLOOKUP(A148,[1]Sheet3!A$1:B$444,2,FALSE)</f>
        <v>SD</v>
      </c>
    </row>
    <row r="149" spans="1:3" x14ac:dyDescent="0.25">
      <c r="A149" s="73" t="s">
        <v>301</v>
      </c>
      <c r="B149" s="73" t="s">
        <v>629</v>
      </c>
      <c r="C149" t="str">
        <f>VLOOKUP(A149,[1]Sheet3!A$1:B$444,2,FALSE)</f>
        <v>MD</v>
      </c>
    </row>
    <row r="150" spans="1:3" x14ac:dyDescent="0.25">
      <c r="A150" s="74" t="s">
        <v>655</v>
      </c>
      <c r="B150" s="73" t="s">
        <v>623</v>
      </c>
      <c r="C150" t="str">
        <f>VLOOKUP(A150,[1]Sheet3!A$1:B$444,2,FALSE)</f>
        <v>UA</v>
      </c>
    </row>
    <row r="151" spans="1:3" x14ac:dyDescent="0.25">
      <c r="A151" s="73" t="s">
        <v>304</v>
      </c>
      <c r="B151" s="73" t="s">
        <v>627</v>
      </c>
      <c r="C151" t="str">
        <f>VLOOKUP(A151,[1]Sheet3!A$1:B$444,2,FALSE)</f>
        <v>SD</v>
      </c>
    </row>
    <row r="152" spans="1:3" x14ac:dyDescent="0.25">
      <c r="A152" s="73" t="s">
        <v>306</v>
      </c>
      <c r="B152" s="73" t="s">
        <v>629</v>
      </c>
      <c r="C152" t="str">
        <f>VLOOKUP(A152,[1]Sheet3!A$1:B$444,2,FALSE)</f>
        <v>L</v>
      </c>
    </row>
    <row r="153" spans="1:3" x14ac:dyDescent="0.25">
      <c r="A153" s="73" t="s">
        <v>308</v>
      </c>
      <c r="B153" s="73" t="s">
        <v>627</v>
      </c>
      <c r="C153" t="str">
        <f>VLOOKUP(A153,[1]Sheet3!A$1:B$444,2,FALSE)</f>
        <v>SD</v>
      </c>
    </row>
    <row r="154" spans="1:3" x14ac:dyDescent="0.25">
      <c r="A154" s="73" t="s">
        <v>310</v>
      </c>
      <c r="B154" s="73" t="s">
        <v>626</v>
      </c>
      <c r="C154" t="str">
        <f>VLOOKUP(A154,[1]Sheet3!A$1:B$444,2,FALSE)</f>
        <v>SD</v>
      </c>
    </row>
    <row r="155" spans="1:3" x14ac:dyDescent="0.25">
      <c r="A155" s="73" t="s">
        <v>312</v>
      </c>
      <c r="B155" s="73" t="s">
        <v>629</v>
      </c>
      <c r="C155" t="str">
        <f>VLOOKUP(A155,[1]Sheet3!A$1:B$444,2,FALSE)</f>
        <v>MD</v>
      </c>
    </row>
    <row r="156" spans="1:3" x14ac:dyDescent="0.25">
      <c r="A156" s="74" t="s">
        <v>656</v>
      </c>
      <c r="B156" s="73" t="s">
        <v>626</v>
      </c>
      <c r="C156" t="str">
        <f>VLOOKUP(A156,[1]Sheet3!A$1:B$444,2,FALSE)</f>
        <v>UA</v>
      </c>
    </row>
    <row r="157" spans="1:3" x14ac:dyDescent="0.25">
      <c r="A157" s="73" t="s">
        <v>315</v>
      </c>
      <c r="B157" s="73" t="s">
        <v>625</v>
      </c>
      <c r="C157" t="str">
        <f>VLOOKUP(A157,[1]Sheet3!A$1:B$444,2,FALSE)</f>
        <v>SD</v>
      </c>
    </row>
    <row r="158" spans="1:3" x14ac:dyDescent="0.25">
      <c r="A158" s="73" t="s">
        <v>317</v>
      </c>
      <c r="B158" s="73" t="s">
        <v>624</v>
      </c>
      <c r="C158" t="str">
        <f>VLOOKUP(A158,[1]Sheet3!A$1:B$444,2,FALSE)</f>
        <v>SD</v>
      </c>
    </row>
    <row r="159" spans="1:3" x14ac:dyDescent="0.25">
      <c r="A159" s="73" t="s">
        <v>657</v>
      </c>
      <c r="B159" s="73" t="s">
        <v>627</v>
      </c>
      <c r="C159" t="str">
        <f>VLOOKUP(A159,[1]Sheet3!A$1:B$444,2,FALSE)</f>
        <v>SD</v>
      </c>
    </row>
    <row r="160" spans="1:3" x14ac:dyDescent="0.25">
      <c r="A160" s="73" t="s">
        <v>320</v>
      </c>
      <c r="B160" s="73" t="s">
        <v>629</v>
      </c>
      <c r="C160" t="str">
        <f>VLOOKUP(A160,[1]Sheet3!A$1:B$444,2,FALSE)</f>
        <v>MD</v>
      </c>
    </row>
    <row r="161" spans="1:3" x14ac:dyDescent="0.25">
      <c r="A161" s="73" t="s">
        <v>322</v>
      </c>
      <c r="B161" s="73" t="s">
        <v>626</v>
      </c>
      <c r="C161" t="str">
        <f>VLOOKUP(A161,[1]Sheet3!A$1:B$444,2,FALSE)</f>
        <v>SD</v>
      </c>
    </row>
    <row r="162" spans="1:3" x14ac:dyDescent="0.25">
      <c r="A162" s="74" t="s">
        <v>658</v>
      </c>
      <c r="B162" s="73" t="s">
        <v>626</v>
      </c>
      <c r="C162" t="str">
        <f>VLOOKUP(A162,[1]Sheet3!A$1:B$444,2,FALSE)</f>
        <v>UA</v>
      </c>
    </row>
    <row r="163" spans="1:3" x14ac:dyDescent="0.25">
      <c r="A163" s="73" t="s">
        <v>325</v>
      </c>
      <c r="B163" s="73" t="s">
        <v>624</v>
      </c>
      <c r="C163" t="str">
        <f>VLOOKUP(A163,[1]Sheet3!A$1:B$444,2,FALSE)</f>
        <v>SD</v>
      </c>
    </row>
    <row r="164" spans="1:3" x14ac:dyDescent="0.25">
      <c r="A164" s="73" t="s">
        <v>327</v>
      </c>
      <c r="B164" s="73" t="s">
        <v>624</v>
      </c>
      <c r="C164" t="str">
        <f>VLOOKUP(A164,[1]Sheet3!A$1:B$444,2,FALSE)</f>
        <v>SD</v>
      </c>
    </row>
    <row r="165" spans="1:3" x14ac:dyDescent="0.25">
      <c r="A165" s="73" t="s">
        <v>329</v>
      </c>
      <c r="B165" s="73" t="s">
        <v>629</v>
      </c>
      <c r="C165" t="str">
        <f>VLOOKUP(A165,[1]Sheet3!A$1:B$444,2,FALSE)</f>
        <v>L</v>
      </c>
    </row>
    <row r="166" spans="1:3" x14ac:dyDescent="0.25">
      <c r="A166" s="73" t="s">
        <v>331</v>
      </c>
      <c r="B166" s="73" t="s">
        <v>624</v>
      </c>
      <c r="C166" t="str">
        <f>VLOOKUP(A166,[1]Sheet3!A$1:B$444,2,FALSE)</f>
        <v>SD</v>
      </c>
    </row>
    <row r="167" spans="1:3" x14ac:dyDescent="0.25">
      <c r="A167" s="73" t="s">
        <v>333</v>
      </c>
      <c r="B167" s="73" t="s">
        <v>624</v>
      </c>
      <c r="C167" t="str">
        <f>VLOOKUP(A167,[1]Sheet3!A$1:B$444,2,FALSE)</f>
        <v>SD</v>
      </c>
    </row>
    <row r="168" spans="1:3" x14ac:dyDescent="0.25">
      <c r="A168" s="73" t="s">
        <v>335</v>
      </c>
      <c r="B168" s="73" t="s">
        <v>624</v>
      </c>
      <c r="C168" t="str">
        <f>VLOOKUP(A168,[1]Sheet3!A$1:B$444,2,FALSE)</f>
        <v>SD</v>
      </c>
    </row>
    <row r="169" spans="1:3" x14ac:dyDescent="0.25">
      <c r="A169" s="74" t="s">
        <v>659</v>
      </c>
      <c r="B169" s="73" t="s">
        <v>623</v>
      </c>
      <c r="C169" t="str">
        <f>VLOOKUP(A169,[1]Sheet3!A$1:B$444,2,FALSE)</f>
        <v>UA</v>
      </c>
    </row>
    <row r="170" spans="1:3" x14ac:dyDescent="0.25">
      <c r="A170" s="74" t="s">
        <v>660</v>
      </c>
      <c r="B170" s="73" t="s">
        <v>626</v>
      </c>
      <c r="C170" t="str">
        <f>VLOOKUP(A170,[1]Sheet3!A$1:B$444,2,FALSE)</f>
        <v>UA</v>
      </c>
    </row>
    <row r="171" spans="1:3" x14ac:dyDescent="0.25">
      <c r="A171" s="73" t="s">
        <v>339</v>
      </c>
      <c r="B171" s="73" t="s">
        <v>625</v>
      </c>
      <c r="C171" t="str">
        <f>VLOOKUP(A171,[1]Sheet3!A$1:B$444,2,FALSE)</f>
        <v>SD</v>
      </c>
    </row>
    <row r="172" spans="1:3" x14ac:dyDescent="0.25">
      <c r="A172" s="73" t="s">
        <v>341</v>
      </c>
      <c r="B172" s="73" t="s">
        <v>625</v>
      </c>
      <c r="C172" t="str">
        <f>VLOOKUP(A172,[1]Sheet3!A$1:B$444,2,FALSE)</f>
        <v>SD</v>
      </c>
    </row>
    <row r="173" spans="1:3" x14ac:dyDescent="0.25">
      <c r="A173" s="73" t="s">
        <v>661</v>
      </c>
      <c r="B173" s="73" t="s">
        <v>627</v>
      </c>
      <c r="C173" t="str">
        <f>VLOOKUP(A173,[1]Sheet3!A$1:B$444,2,FALSE)</f>
        <v>SD</v>
      </c>
    </row>
    <row r="174" spans="1:3" x14ac:dyDescent="0.25">
      <c r="A174" s="73" t="s">
        <v>344</v>
      </c>
      <c r="B174" s="73" t="s">
        <v>629</v>
      </c>
      <c r="C174" t="str">
        <f>VLOOKUP(A174,[1]Sheet3!A$1:B$444,2,FALSE)</f>
        <v>MD</v>
      </c>
    </row>
    <row r="175" spans="1:3" x14ac:dyDescent="0.25">
      <c r="A175" s="73" t="s">
        <v>346</v>
      </c>
      <c r="B175" s="73" t="s">
        <v>623</v>
      </c>
      <c r="C175" t="str">
        <f>VLOOKUP(A175,[1]Sheet3!A$1:B$444,2,FALSE)</f>
        <v>SD</v>
      </c>
    </row>
    <row r="176" spans="1:3" x14ac:dyDescent="0.25">
      <c r="A176" s="73" t="s">
        <v>348</v>
      </c>
      <c r="B176" s="73" t="s">
        <v>629</v>
      </c>
      <c r="C176" t="str">
        <f>VLOOKUP(A176,[1]Sheet3!A$1:B$444,2,FALSE)</f>
        <v>L</v>
      </c>
    </row>
    <row r="177" spans="1:3" x14ac:dyDescent="0.25">
      <c r="A177" s="73" t="s">
        <v>350</v>
      </c>
      <c r="B177" s="73" t="s">
        <v>627</v>
      </c>
      <c r="C177" t="str">
        <f>VLOOKUP(A177,[1]Sheet3!A$1:B$444,2,FALSE)</f>
        <v>SD</v>
      </c>
    </row>
    <row r="178" spans="1:3" x14ac:dyDescent="0.25">
      <c r="A178" s="73" t="s">
        <v>352</v>
      </c>
      <c r="B178" s="73" t="s">
        <v>624</v>
      </c>
      <c r="C178" t="str">
        <f>VLOOKUP(A178,[1]Sheet3!A$1:B$444,2,FALSE)</f>
        <v>SD</v>
      </c>
    </row>
    <row r="179" spans="1:3" x14ac:dyDescent="0.25">
      <c r="A179" s="73" t="s">
        <v>354</v>
      </c>
      <c r="B179" s="73" t="s">
        <v>627</v>
      </c>
      <c r="C179" t="str">
        <f>VLOOKUP(A179,[1]Sheet3!A$1:B$444,2,FALSE)</f>
        <v>SD</v>
      </c>
    </row>
    <row r="180" spans="1:3" x14ac:dyDescent="0.25">
      <c r="A180" s="74" t="s">
        <v>662</v>
      </c>
      <c r="B180" s="73" t="s">
        <v>626</v>
      </c>
      <c r="C180" t="str">
        <f>VLOOKUP(A180,[1]Sheet3!A$1:B$444,2,FALSE)</f>
        <v>UA</v>
      </c>
    </row>
    <row r="181" spans="1:3" x14ac:dyDescent="0.25">
      <c r="A181" s="73" t="s">
        <v>357</v>
      </c>
      <c r="B181" s="73" t="s">
        <v>625</v>
      </c>
      <c r="C181" t="str">
        <f>VLOOKUP(A181,[1]Sheet3!A$1:B$444,2,FALSE)</f>
        <v>SD</v>
      </c>
    </row>
    <row r="182" spans="1:3" x14ac:dyDescent="0.25">
      <c r="A182" s="73" t="s">
        <v>359</v>
      </c>
      <c r="B182" s="73" t="s">
        <v>624</v>
      </c>
      <c r="C182" t="str">
        <f>VLOOKUP(A182,[1]Sheet3!A$1:B$444,2,FALSE)</f>
        <v>SD</v>
      </c>
    </row>
    <row r="183" spans="1:3" x14ac:dyDescent="0.25">
      <c r="A183" s="74" t="s">
        <v>663</v>
      </c>
      <c r="B183" s="73" t="s">
        <v>627</v>
      </c>
      <c r="C183" t="str">
        <f>VLOOKUP(A183,[1]Sheet3!A$1:B$444,2,FALSE)</f>
        <v>UA</v>
      </c>
    </row>
    <row r="184" spans="1:3" x14ac:dyDescent="0.25">
      <c r="A184" s="73" t="s">
        <v>362</v>
      </c>
      <c r="B184" s="73" t="s">
        <v>624</v>
      </c>
      <c r="C184" t="str">
        <f>VLOOKUP(A184,[1]Sheet3!A$1:B$444,2,FALSE)</f>
        <v>SD</v>
      </c>
    </row>
    <row r="185" spans="1:3" x14ac:dyDescent="0.25">
      <c r="A185" s="74" t="s">
        <v>664</v>
      </c>
      <c r="B185" s="73" t="s">
        <v>627</v>
      </c>
      <c r="C185" t="str">
        <f>VLOOKUP(A185,[1]Sheet3!A$1:B$444,2,FALSE)</f>
        <v>UA</v>
      </c>
    </row>
    <row r="186" spans="1:3" x14ac:dyDescent="0.25">
      <c r="A186" s="73" t="s">
        <v>365</v>
      </c>
      <c r="B186" s="73" t="s">
        <v>629</v>
      </c>
      <c r="C186" t="str">
        <f>VLOOKUP(A186,[1]Sheet3!A$1:B$444,2,FALSE)</f>
        <v>MD</v>
      </c>
    </row>
    <row r="187" spans="1:3" x14ac:dyDescent="0.25">
      <c r="A187" s="75" t="s">
        <v>367</v>
      </c>
      <c r="B187" s="73" t="s">
        <v>627</v>
      </c>
      <c r="C187" t="str">
        <f>VLOOKUP(A187,[1]Sheet3!A$1:B$444,2,FALSE)</f>
        <v>SD</v>
      </c>
    </row>
    <row r="188" spans="1:3" x14ac:dyDescent="0.25">
      <c r="A188" s="73" t="s">
        <v>369</v>
      </c>
      <c r="B188" s="73" t="s">
        <v>627</v>
      </c>
      <c r="C188" t="str">
        <f>VLOOKUP(A188,[1]Sheet3!A$1:B$444,2,FALSE)</f>
        <v>SD</v>
      </c>
    </row>
    <row r="189" spans="1:3" x14ac:dyDescent="0.25">
      <c r="A189" s="73" t="s">
        <v>371</v>
      </c>
      <c r="B189" s="73" t="s">
        <v>626</v>
      </c>
      <c r="C189" t="str">
        <f>VLOOKUP(A189,[1]Sheet3!A$1:B$444,2,FALSE)</f>
        <v>SD</v>
      </c>
    </row>
    <row r="190" spans="1:3" x14ac:dyDescent="0.25">
      <c r="A190" s="74" t="s">
        <v>665</v>
      </c>
      <c r="B190" s="73" t="s">
        <v>627</v>
      </c>
      <c r="C190" t="str">
        <f>VLOOKUP(A190,[1]Sheet3!A$1:B$444,2,FALSE)</f>
        <v>UA</v>
      </c>
    </row>
    <row r="191" spans="1:3" x14ac:dyDescent="0.25">
      <c r="A191" s="73" t="s">
        <v>374</v>
      </c>
      <c r="B191" s="73" t="s">
        <v>626</v>
      </c>
      <c r="C191" t="str">
        <f>VLOOKUP(A191,[1]Sheet3!A$1:B$444,2,FALSE)</f>
        <v>SD</v>
      </c>
    </row>
    <row r="192" spans="1:3" x14ac:dyDescent="0.25">
      <c r="A192" s="74" t="s">
        <v>666</v>
      </c>
      <c r="B192" s="73" t="s">
        <v>623</v>
      </c>
      <c r="C192" t="str">
        <f>VLOOKUP(A192,[1]Sheet3!A$1:B$444,2,FALSE)</f>
        <v>UA</v>
      </c>
    </row>
    <row r="193" spans="1:3" x14ac:dyDescent="0.25">
      <c r="A193" s="75" t="s">
        <v>667</v>
      </c>
      <c r="B193" s="73" t="s">
        <v>626</v>
      </c>
      <c r="C193" t="str">
        <f>VLOOKUP(A193,[1]Sheet3!A$1:B$444,2,FALSE)</f>
        <v>SD</v>
      </c>
    </row>
    <row r="194" spans="1:3" x14ac:dyDescent="0.25">
      <c r="A194" s="73" t="s">
        <v>668</v>
      </c>
      <c r="B194" s="73" t="s">
        <v>623</v>
      </c>
      <c r="C194" t="str">
        <f>VLOOKUP(A194,[1]Sheet3!A$1:B$444,2,FALSE)</f>
        <v>SD</v>
      </c>
    </row>
    <row r="195" spans="1:3" x14ac:dyDescent="0.25">
      <c r="A195" s="73" t="s">
        <v>379</v>
      </c>
      <c r="B195" s="73" t="s">
        <v>629</v>
      </c>
      <c r="C195" t="str">
        <f>VLOOKUP(A195,[1]Sheet3!A$1:B$444,2,FALSE)</f>
        <v>MD</v>
      </c>
    </row>
    <row r="196" spans="1:3" x14ac:dyDescent="0.25">
      <c r="A196" s="73" t="s">
        <v>381</v>
      </c>
      <c r="B196" s="73" t="s">
        <v>626</v>
      </c>
      <c r="C196" t="str">
        <f>VLOOKUP(A196,[1]Sheet3!A$1:B$444,2,FALSE)</f>
        <v>SD</v>
      </c>
    </row>
    <row r="197" spans="1:3" x14ac:dyDescent="0.25">
      <c r="A197" s="73" t="s">
        <v>383</v>
      </c>
      <c r="B197" s="73" t="s">
        <v>626</v>
      </c>
      <c r="C197" t="str">
        <f>VLOOKUP(A197,[1]Sheet3!A$1:B$444,2,FALSE)</f>
        <v>SD</v>
      </c>
    </row>
    <row r="198" spans="1:3" x14ac:dyDescent="0.25">
      <c r="A198" s="74" t="s">
        <v>669</v>
      </c>
      <c r="B198" s="73" t="s">
        <v>626</v>
      </c>
      <c r="C198" t="str">
        <f>VLOOKUP(A198,[1]Sheet3!A$1:B$444,2,FALSE)</f>
        <v>UA</v>
      </c>
    </row>
    <row r="199" spans="1:3" x14ac:dyDescent="0.25">
      <c r="A199" s="74" t="s">
        <v>670</v>
      </c>
      <c r="B199" s="73" t="s">
        <v>626</v>
      </c>
      <c r="C199" t="str">
        <f>VLOOKUP(A199,[1]Sheet3!A$1:B$444,2,FALSE)</f>
        <v>UA</v>
      </c>
    </row>
    <row r="200" spans="1:3" x14ac:dyDescent="0.25">
      <c r="A200" s="74" t="s">
        <v>671</v>
      </c>
      <c r="B200" s="73" t="s">
        <v>623</v>
      </c>
      <c r="C200" t="str">
        <f>VLOOKUP(A200,[1]Sheet3!A$1:B$444,2,FALSE)</f>
        <v>UA</v>
      </c>
    </row>
    <row r="201" spans="1:3" x14ac:dyDescent="0.25">
      <c r="A201" s="74" t="s">
        <v>672</v>
      </c>
      <c r="B201" s="73" t="s">
        <v>623</v>
      </c>
      <c r="C201" t="str">
        <f>VLOOKUP(A201,[1]Sheet3!A$1:B$444,2,FALSE)</f>
        <v>UA</v>
      </c>
    </row>
    <row r="202" spans="1:3" x14ac:dyDescent="0.25">
      <c r="A202" s="73" t="s">
        <v>389</v>
      </c>
      <c r="B202" s="73" t="s">
        <v>623</v>
      </c>
      <c r="C202" t="str">
        <f>VLOOKUP(A202,[1]Sheet3!A$1:B$444,2,FALSE)</f>
        <v>SD</v>
      </c>
    </row>
    <row r="203" spans="1:3" x14ac:dyDescent="0.25">
      <c r="A203" s="73" t="s">
        <v>391</v>
      </c>
      <c r="B203" s="73" t="s">
        <v>624</v>
      </c>
      <c r="C203" t="str">
        <f>VLOOKUP(A203,[1]Sheet3!A$1:B$444,2,FALSE)</f>
        <v>SD</v>
      </c>
    </row>
    <row r="204" spans="1:3" x14ac:dyDescent="0.25">
      <c r="A204" s="74" t="s">
        <v>673</v>
      </c>
      <c r="B204" s="73" t="s">
        <v>623</v>
      </c>
      <c r="C204" t="str">
        <f>VLOOKUP(A204,[1]Sheet3!A$1:B$444,2,FALSE)</f>
        <v>UA</v>
      </c>
    </row>
    <row r="205" spans="1:3" x14ac:dyDescent="0.25">
      <c r="A205" s="73" t="s">
        <v>394</v>
      </c>
      <c r="B205" s="73" t="s">
        <v>629</v>
      </c>
      <c r="C205" t="str">
        <f>VLOOKUP(A205,[1]Sheet3!A$1:B$444,2,FALSE)</f>
        <v>L</v>
      </c>
    </row>
    <row r="206" spans="1:3" x14ac:dyDescent="0.25">
      <c r="A206" s="74" t="s">
        <v>674</v>
      </c>
      <c r="B206" s="73" t="s">
        <v>625</v>
      </c>
      <c r="C206" t="str">
        <f>VLOOKUP(A206,[1]Sheet3!A$1:B$444,2,FALSE)</f>
        <v>UA</v>
      </c>
    </row>
    <row r="207" spans="1:3" x14ac:dyDescent="0.25">
      <c r="A207" s="73" t="s">
        <v>397</v>
      </c>
      <c r="B207" s="73" t="s">
        <v>626</v>
      </c>
      <c r="C207" t="str">
        <f>VLOOKUP(A207,[1]Sheet3!A$1:B$444,2,FALSE)</f>
        <v>SD</v>
      </c>
    </row>
    <row r="208" spans="1:3" x14ac:dyDescent="0.25">
      <c r="A208" s="73" t="s">
        <v>675</v>
      </c>
      <c r="B208" s="73" t="s">
        <v>626</v>
      </c>
      <c r="C208" t="str">
        <f>VLOOKUP(A208,[1]Sheet3!A$1:B$444,2,FALSE)</f>
        <v>SD</v>
      </c>
    </row>
    <row r="209" spans="1:3" x14ac:dyDescent="0.25">
      <c r="A209" s="73" t="s">
        <v>400</v>
      </c>
      <c r="B209" s="73" t="s">
        <v>624</v>
      </c>
      <c r="C209" t="str">
        <f>VLOOKUP(A209,[1]Sheet3!A$1:B$444,2,FALSE)</f>
        <v>SD</v>
      </c>
    </row>
    <row r="210" spans="1:3" x14ac:dyDescent="0.25">
      <c r="A210" s="73" t="s">
        <v>402</v>
      </c>
      <c r="B210" s="73" t="s">
        <v>629</v>
      </c>
      <c r="C210" t="str">
        <f>VLOOKUP(A210,[1]Sheet3!A$1:B$444,2,FALSE)</f>
        <v>L</v>
      </c>
    </row>
    <row r="211" spans="1:3" x14ac:dyDescent="0.25">
      <c r="A211" s="73" t="s">
        <v>404</v>
      </c>
      <c r="B211" s="73" t="s">
        <v>624</v>
      </c>
      <c r="C211" t="str">
        <f>VLOOKUP(A211,[1]Sheet3!A$1:B$444,2,FALSE)</f>
        <v>SD</v>
      </c>
    </row>
    <row r="212" spans="1:3" x14ac:dyDescent="0.25">
      <c r="A212" s="73" t="s">
        <v>406</v>
      </c>
      <c r="B212" s="73" t="s">
        <v>629</v>
      </c>
      <c r="C212" t="str">
        <f>VLOOKUP(A212,[1]Sheet3!A$1:B$444,2,FALSE)</f>
        <v>MD</v>
      </c>
    </row>
    <row r="213" spans="1:3" x14ac:dyDescent="0.25">
      <c r="A213" s="73" t="s">
        <v>408</v>
      </c>
      <c r="B213" s="73" t="s">
        <v>623</v>
      </c>
      <c r="C213" t="str">
        <f>VLOOKUP(A213,[1]Sheet3!A$1:B$444,2,FALSE)</f>
        <v>SD</v>
      </c>
    </row>
    <row r="214" spans="1:3" x14ac:dyDescent="0.25">
      <c r="A214" s="73" t="s">
        <v>410</v>
      </c>
      <c r="B214" s="73" t="s">
        <v>626</v>
      </c>
      <c r="C214" t="str">
        <f>VLOOKUP(A214,[1]Sheet3!A$1:B$444,2,FALSE)</f>
        <v>SD</v>
      </c>
    </row>
    <row r="215" spans="1:3" x14ac:dyDescent="0.25">
      <c r="A215" s="73" t="s">
        <v>412</v>
      </c>
      <c r="B215" s="73" t="s">
        <v>627</v>
      </c>
      <c r="C215" t="str">
        <f>VLOOKUP(A215,[1]Sheet3!A$1:B$444,2,FALSE)</f>
        <v>SD</v>
      </c>
    </row>
    <row r="216" spans="1:3" x14ac:dyDescent="0.25">
      <c r="A216" s="73" t="s">
        <v>414</v>
      </c>
      <c r="B216" s="73" t="s">
        <v>623</v>
      </c>
      <c r="C216" t="str">
        <f>VLOOKUP(A216,[1]Sheet3!A$1:B$444,2,FALSE)</f>
        <v>MD</v>
      </c>
    </row>
    <row r="217" spans="1:3" x14ac:dyDescent="0.25">
      <c r="A217" s="75" t="s">
        <v>416</v>
      </c>
      <c r="B217" s="73" t="s">
        <v>625</v>
      </c>
      <c r="C217" t="str">
        <f>VLOOKUP(A217,[1]Sheet3!A$1:B$444,2,FALSE)</f>
        <v>SD</v>
      </c>
    </row>
    <row r="218" spans="1:3" x14ac:dyDescent="0.25">
      <c r="A218" s="73" t="s">
        <v>418</v>
      </c>
      <c r="B218" s="73" t="s">
        <v>629</v>
      </c>
      <c r="C218" t="str">
        <f>VLOOKUP(A218,[1]Sheet3!A$1:B$444,2,FALSE)</f>
        <v>SD</v>
      </c>
    </row>
    <row r="219" spans="1:3" x14ac:dyDescent="0.25">
      <c r="A219" s="73" t="s">
        <v>420</v>
      </c>
      <c r="B219" s="73" t="s">
        <v>627</v>
      </c>
      <c r="C219" t="str">
        <f>VLOOKUP(A219,[1]Sheet3!A$1:B$444,2,FALSE)</f>
        <v>SD</v>
      </c>
    </row>
    <row r="220" spans="1:3" x14ac:dyDescent="0.25">
      <c r="A220" s="73" t="s">
        <v>422</v>
      </c>
      <c r="B220" s="73" t="s">
        <v>626</v>
      </c>
      <c r="C220" t="str">
        <f>VLOOKUP(A220,[1]Sheet3!A$1:B$444,2,FALSE)</f>
        <v>SD</v>
      </c>
    </row>
    <row r="221" spans="1:3" x14ac:dyDescent="0.25">
      <c r="A221" s="74" t="s">
        <v>676</v>
      </c>
      <c r="B221" s="73" t="s">
        <v>624</v>
      </c>
      <c r="C221" t="str">
        <f>VLOOKUP(A221,[1]Sheet3!A$1:B$444,2,FALSE)</f>
        <v>UA</v>
      </c>
    </row>
    <row r="222" spans="1:3" x14ac:dyDescent="0.25">
      <c r="A222" s="73" t="s">
        <v>425</v>
      </c>
      <c r="B222" s="73" t="s">
        <v>624</v>
      </c>
      <c r="C222" t="str">
        <f>VLOOKUP(A222,[1]Sheet3!A$1:B$444,2,FALSE)</f>
        <v>SD</v>
      </c>
    </row>
    <row r="223" spans="1:3" x14ac:dyDescent="0.25">
      <c r="A223" s="73" t="s">
        <v>427</v>
      </c>
      <c r="B223" s="73" t="s">
        <v>629</v>
      </c>
      <c r="C223" t="str">
        <f>VLOOKUP(A223,[1]Sheet3!A$1:B$444,2,FALSE)</f>
        <v>MD</v>
      </c>
    </row>
    <row r="224" spans="1:3" x14ac:dyDescent="0.25">
      <c r="A224" s="75" t="s">
        <v>429</v>
      </c>
      <c r="B224" s="73" t="s">
        <v>629</v>
      </c>
      <c r="C224" t="str">
        <f>VLOOKUP(A224,[1]Sheet3!A$1:B$444,2,FALSE)</f>
        <v>MD</v>
      </c>
    </row>
    <row r="225" spans="1:3" x14ac:dyDescent="0.25">
      <c r="A225" s="73" t="s">
        <v>431</v>
      </c>
      <c r="B225" s="73" t="s">
        <v>625</v>
      </c>
      <c r="C225" t="str">
        <f>VLOOKUP(A225,[1]Sheet3!A$1:B$444,2,FALSE)</f>
        <v>SD</v>
      </c>
    </row>
    <row r="226" spans="1:3" x14ac:dyDescent="0.25">
      <c r="A226" s="73" t="s">
        <v>433</v>
      </c>
      <c r="B226" s="73" t="s">
        <v>627</v>
      </c>
      <c r="C226" t="str">
        <f>VLOOKUP(A226,[1]Sheet3!A$1:B$444,2,FALSE)</f>
        <v>SD</v>
      </c>
    </row>
    <row r="227" spans="1:3" x14ac:dyDescent="0.25">
      <c r="A227" s="73" t="s">
        <v>435</v>
      </c>
      <c r="B227" s="73" t="s">
        <v>629</v>
      </c>
      <c r="C227" t="str">
        <f>VLOOKUP(A227,[1]Sheet3!A$1:B$444,2,FALSE)</f>
        <v>MD</v>
      </c>
    </row>
    <row r="228" spans="1:3" x14ac:dyDescent="0.25">
      <c r="A228" s="73" t="s">
        <v>437</v>
      </c>
      <c r="B228" s="73" t="s">
        <v>624</v>
      </c>
      <c r="C228" t="str">
        <f>VLOOKUP(A228,[1]Sheet3!A$1:B$444,2,FALSE)</f>
        <v>SD</v>
      </c>
    </row>
    <row r="229" spans="1:3" x14ac:dyDescent="0.25">
      <c r="A229" s="73" t="s">
        <v>439</v>
      </c>
      <c r="B229" s="73" t="s">
        <v>627</v>
      </c>
      <c r="C229" t="str">
        <f>VLOOKUP(A229,[1]Sheet3!A$1:B$444,2,FALSE)</f>
        <v>SD</v>
      </c>
    </row>
    <row r="230" spans="1:3" x14ac:dyDescent="0.25">
      <c r="A230" s="73" t="s">
        <v>441</v>
      </c>
      <c r="B230" s="73" t="s">
        <v>623</v>
      </c>
      <c r="C230" t="str">
        <f>VLOOKUP(A230,[1]Sheet3!A$1:B$444,2,FALSE)</f>
        <v>MD</v>
      </c>
    </row>
    <row r="231" spans="1:3" x14ac:dyDescent="0.25">
      <c r="A231" s="73" t="s">
        <v>443</v>
      </c>
      <c r="B231" s="73" t="s">
        <v>625</v>
      </c>
      <c r="C231" t="str">
        <f>VLOOKUP(A231,[1]Sheet3!A$1:B$444,2,FALSE)</f>
        <v>SD</v>
      </c>
    </row>
    <row r="232" spans="1:3" x14ac:dyDescent="0.25">
      <c r="A232" s="74" t="s">
        <v>677</v>
      </c>
      <c r="B232" s="73" t="s">
        <v>627</v>
      </c>
      <c r="C232" t="str">
        <f>VLOOKUP(A232,[1]Sheet3!A$1:B$444,2,FALSE)</f>
        <v>UA</v>
      </c>
    </row>
    <row r="233" spans="1:3" x14ac:dyDescent="0.25">
      <c r="A233" s="74" t="s">
        <v>678</v>
      </c>
      <c r="B233" s="73" t="s">
        <v>626</v>
      </c>
      <c r="C233" t="str">
        <f>VLOOKUP(A233,[1]Sheet3!A$1:B$444,2,FALSE)</f>
        <v>UA</v>
      </c>
    </row>
    <row r="234" spans="1:3" x14ac:dyDescent="0.25">
      <c r="A234" s="75" t="s">
        <v>447</v>
      </c>
      <c r="B234" s="73" t="s">
        <v>629</v>
      </c>
      <c r="C234" t="str">
        <f>VLOOKUP(A234,[1]Sheet3!A$1:B$444,2,FALSE)</f>
        <v>MD</v>
      </c>
    </row>
    <row r="235" spans="1:3" x14ac:dyDescent="0.25">
      <c r="A235" s="73" t="s">
        <v>449</v>
      </c>
      <c r="B235" s="73" t="s">
        <v>627</v>
      </c>
      <c r="C235" t="str">
        <f>VLOOKUP(A235,[1]Sheet3!A$1:B$444,2,FALSE)</f>
        <v>SD</v>
      </c>
    </row>
    <row r="236" spans="1:3" x14ac:dyDescent="0.25">
      <c r="A236" s="73" t="s">
        <v>451</v>
      </c>
      <c r="B236" s="73" t="s">
        <v>624</v>
      </c>
      <c r="C236" t="str">
        <f>VLOOKUP(A236,[1]Sheet3!A$1:B$444,2,FALSE)</f>
        <v>SD</v>
      </c>
    </row>
    <row r="237" spans="1:3" x14ac:dyDescent="0.25">
      <c r="A237" s="73" t="s">
        <v>453</v>
      </c>
      <c r="B237" s="73" t="s">
        <v>625</v>
      </c>
      <c r="C237" t="str">
        <f>VLOOKUP(A237,[1]Sheet3!A$1:B$444,2,FALSE)</f>
        <v>SD</v>
      </c>
    </row>
    <row r="238" spans="1:3" x14ac:dyDescent="0.25">
      <c r="A238" s="74" t="s">
        <v>679</v>
      </c>
      <c r="B238" s="73" t="s">
        <v>623</v>
      </c>
      <c r="C238" t="str">
        <f>VLOOKUP(A238,[1]Sheet3!A$1:B$444,2,FALSE)</f>
        <v>UA</v>
      </c>
    </row>
    <row r="239" spans="1:3" x14ac:dyDescent="0.25">
      <c r="A239" s="73" t="s">
        <v>456</v>
      </c>
      <c r="B239" s="73" t="s">
        <v>624</v>
      </c>
      <c r="C239" t="str">
        <f>VLOOKUP(A239,[1]Sheet3!A$1:B$444,2,FALSE)</f>
        <v>SD</v>
      </c>
    </row>
    <row r="240" spans="1:3" x14ac:dyDescent="0.25">
      <c r="A240" s="73" t="s">
        <v>458</v>
      </c>
      <c r="B240" s="73" t="s">
        <v>624</v>
      </c>
      <c r="C240" t="str">
        <f>VLOOKUP(A240,[1]Sheet3!A$1:B$444,2,FALSE)</f>
        <v>SD</v>
      </c>
    </row>
    <row r="241" spans="1:3" x14ac:dyDescent="0.25">
      <c r="A241" s="73" t="s">
        <v>460</v>
      </c>
      <c r="B241" s="73" t="s">
        <v>627</v>
      </c>
      <c r="C241" t="str">
        <f>VLOOKUP(A241,[1]Sheet3!A$1:B$444,2,FALSE)</f>
        <v>SD</v>
      </c>
    </row>
    <row r="242" spans="1:3" x14ac:dyDescent="0.25">
      <c r="A242" s="73" t="s">
        <v>462</v>
      </c>
      <c r="B242" s="73" t="s">
        <v>624</v>
      </c>
      <c r="C242" t="str">
        <f>VLOOKUP(A242,[1]Sheet3!A$1:B$444,2,FALSE)</f>
        <v>SD</v>
      </c>
    </row>
    <row r="243" spans="1:3" x14ac:dyDescent="0.25">
      <c r="A243" s="73" t="s">
        <v>464</v>
      </c>
      <c r="B243" s="73" t="s">
        <v>624</v>
      </c>
      <c r="C243" t="str">
        <f>VLOOKUP(A243,[1]Sheet3!A$1:B$444,2,FALSE)</f>
        <v>SD</v>
      </c>
    </row>
    <row r="244" spans="1:3" x14ac:dyDescent="0.25">
      <c r="A244" s="73" t="s">
        <v>466</v>
      </c>
      <c r="B244" s="73" t="s">
        <v>624</v>
      </c>
      <c r="C244" t="str">
        <f>VLOOKUP(A244,[1]Sheet3!A$1:B$444,2,FALSE)</f>
        <v>SD</v>
      </c>
    </row>
    <row r="245" spans="1:3" x14ac:dyDescent="0.25">
      <c r="A245" s="73" t="s">
        <v>468</v>
      </c>
      <c r="B245" s="73" t="s">
        <v>624</v>
      </c>
      <c r="C245" t="str">
        <f>VLOOKUP(A245,[1]Sheet3!A$1:B$444,2,FALSE)</f>
        <v>SD</v>
      </c>
    </row>
    <row r="246" spans="1:3" x14ac:dyDescent="0.25">
      <c r="A246" s="73" t="s">
        <v>470</v>
      </c>
      <c r="B246" s="73" t="s">
        <v>623</v>
      </c>
      <c r="C246" t="str">
        <f>VLOOKUP(A246,[1]Sheet3!A$1:B$444,2,FALSE)</f>
        <v>SD</v>
      </c>
    </row>
    <row r="247" spans="1:3" x14ac:dyDescent="0.25">
      <c r="A247" s="73" t="s">
        <v>472</v>
      </c>
      <c r="B247" s="73" t="s">
        <v>627</v>
      </c>
      <c r="C247" t="str">
        <f>VLOOKUP(A247,[1]Sheet3!A$1:B$444,2,FALSE)</f>
        <v>SD</v>
      </c>
    </row>
    <row r="248" spans="1:3" x14ac:dyDescent="0.25">
      <c r="A248" s="73" t="s">
        <v>474</v>
      </c>
      <c r="B248" s="73" t="s">
        <v>625</v>
      </c>
      <c r="C248" t="str">
        <f>VLOOKUP(A248,[1]Sheet3!A$1:B$444,2,FALSE)</f>
        <v>SD</v>
      </c>
    </row>
    <row r="249" spans="1:3" x14ac:dyDescent="0.25">
      <c r="A249" s="73" t="s">
        <v>476</v>
      </c>
      <c r="B249" s="73" t="s">
        <v>629</v>
      </c>
      <c r="C249" t="str">
        <f>VLOOKUP(A249,[1]Sheet3!A$1:B$444,2,FALSE)</f>
        <v>MD</v>
      </c>
    </row>
    <row r="250" spans="1:3" x14ac:dyDescent="0.25">
      <c r="A250" s="74" t="s">
        <v>680</v>
      </c>
      <c r="B250" s="73" t="s">
        <v>623</v>
      </c>
      <c r="C250" t="str">
        <f>VLOOKUP(A250,[1]Sheet3!A$1:B$444,2,FALSE)</f>
        <v>UA</v>
      </c>
    </row>
    <row r="251" spans="1:3" x14ac:dyDescent="0.25">
      <c r="A251" s="74" t="s">
        <v>681</v>
      </c>
      <c r="B251" s="73" t="s">
        <v>623</v>
      </c>
      <c r="C251" t="str">
        <f>VLOOKUP(A251,[1]Sheet3!A$1:B$444,2,FALSE)</f>
        <v>UA</v>
      </c>
    </row>
    <row r="252" spans="1:3" x14ac:dyDescent="0.25">
      <c r="A252" s="73" t="s">
        <v>480</v>
      </c>
      <c r="B252" s="73" t="s">
        <v>629</v>
      </c>
      <c r="C252" t="str">
        <f>VLOOKUP(A252,[1]Sheet3!A$1:B$444,2,FALSE)</f>
        <v>L</v>
      </c>
    </row>
    <row r="253" spans="1:3" x14ac:dyDescent="0.25">
      <c r="A253" s="73" t="s">
        <v>482</v>
      </c>
      <c r="B253" s="73" t="s">
        <v>629</v>
      </c>
      <c r="C253" t="str">
        <f>VLOOKUP(A253,[1]Sheet3!A$1:B$444,2,FALSE)</f>
        <v>SD</v>
      </c>
    </row>
    <row r="254" spans="1:3" x14ac:dyDescent="0.25">
      <c r="A254" s="73" t="s">
        <v>484</v>
      </c>
      <c r="B254" s="73" t="s">
        <v>625</v>
      </c>
      <c r="C254" t="str">
        <f>VLOOKUP(A254,[1]Sheet3!A$1:B$444,2,FALSE)</f>
        <v>SD</v>
      </c>
    </row>
    <row r="255" spans="1:3" x14ac:dyDescent="0.25">
      <c r="A255" s="73" t="s">
        <v>486</v>
      </c>
      <c r="B255" s="73" t="s">
        <v>627</v>
      </c>
      <c r="C255" t="str">
        <f>VLOOKUP(A255,[1]Sheet3!A$1:B$444,2,FALSE)</f>
        <v>SD</v>
      </c>
    </row>
    <row r="256" spans="1:3" x14ac:dyDescent="0.25">
      <c r="A256" s="73" t="s">
        <v>488</v>
      </c>
      <c r="B256" s="73" t="s">
        <v>629</v>
      </c>
      <c r="C256" t="str">
        <f>VLOOKUP(A256,[1]Sheet3!A$1:B$444,2,FALSE)</f>
        <v>MD</v>
      </c>
    </row>
    <row r="257" spans="1:3" x14ac:dyDescent="0.25">
      <c r="A257" s="73" t="s">
        <v>490</v>
      </c>
      <c r="B257" s="73" t="s">
        <v>625</v>
      </c>
      <c r="C257" t="str">
        <f>VLOOKUP(A257,[1]Sheet3!A$1:B$444,2,FALSE)</f>
        <v>SD</v>
      </c>
    </row>
    <row r="258" spans="1:3" x14ac:dyDescent="0.25">
      <c r="A258" s="73" t="s">
        <v>492</v>
      </c>
      <c r="B258" s="73" t="s">
        <v>627</v>
      </c>
      <c r="C258" t="str">
        <f>VLOOKUP(A258,[1]Sheet3!A$1:B$444,2,FALSE)</f>
        <v>SD</v>
      </c>
    </row>
    <row r="259" spans="1:3" x14ac:dyDescent="0.25">
      <c r="A259" s="73" t="s">
        <v>494</v>
      </c>
      <c r="B259" s="73" t="s">
        <v>626</v>
      </c>
      <c r="C259" t="str">
        <f>VLOOKUP(A259,[1]Sheet3!A$1:B$444,2,FALSE)</f>
        <v>SD</v>
      </c>
    </row>
    <row r="260" spans="1:3" x14ac:dyDescent="0.25">
      <c r="A260" s="73" t="s">
        <v>496</v>
      </c>
      <c r="B260" s="73" t="s">
        <v>629</v>
      </c>
      <c r="C260" t="str">
        <f>VLOOKUP(A260,[1]Sheet3!A$1:B$444,2,FALSE)</f>
        <v>MD</v>
      </c>
    </row>
    <row r="261" spans="1:3" x14ac:dyDescent="0.25">
      <c r="A261" s="74" t="s">
        <v>682</v>
      </c>
      <c r="B261" s="73" t="s">
        <v>623</v>
      </c>
      <c r="C261" t="str">
        <f>VLOOKUP(A261,[1]Sheet3!A$1:B$444,2,FALSE)</f>
        <v>UA</v>
      </c>
    </row>
    <row r="262" spans="1:3" x14ac:dyDescent="0.25">
      <c r="A262" s="74" t="s">
        <v>683</v>
      </c>
      <c r="B262" s="73" t="s">
        <v>623</v>
      </c>
      <c r="C262" t="str">
        <f>VLOOKUP(A262,[1]Sheet3!A$1:B$444,2,FALSE)</f>
        <v>UA</v>
      </c>
    </row>
    <row r="263" spans="1:3" x14ac:dyDescent="0.25">
      <c r="A263" s="75" t="s">
        <v>500</v>
      </c>
      <c r="B263" s="73" t="s">
        <v>624</v>
      </c>
      <c r="C263" t="str">
        <f>VLOOKUP(A263,[1]Sheet3!A$1:B$444,2,FALSE)</f>
        <v>SD</v>
      </c>
    </row>
    <row r="264" spans="1:3" x14ac:dyDescent="0.25">
      <c r="A264" s="73" t="s">
        <v>502</v>
      </c>
      <c r="B264" s="73" t="s">
        <v>627</v>
      </c>
      <c r="C264" t="str">
        <f>VLOOKUP(A264,[1]Sheet3!A$1:B$444,2,FALSE)</f>
        <v>SD</v>
      </c>
    </row>
    <row r="265" spans="1:3" x14ac:dyDescent="0.25">
      <c r="A265" s="73" t="s">
        <v>504</v>
      </c>
      <c r="B265" s="73" t="s">
        <v>624</v>
      </c>
      <c r="C265" t="str">
        <f>VLOOKUP(A265,[1]Sheet3!A$1:B$444,2,FALSE)</f>
        <v>SD</v>
      </c>
    </row>
    <row r="266" spans="1:3" x14ac:dyDescent="0.25">
      <c r="A266" s="73" t="s">
        <v>506</v>
      </c>
      <c r="B266" s="73" t="s">
        <v>629</v>
      </c>
      <c r="C266" t="str">
        <f>VLOOKUP(A266,[1]Sheet3!A$1:B$444,2,FALSE)</f>
        <v>MD</v>
      </c>
    </row>
    <row r="267" spans="1:3" x14ac:dyDescent="0.25">
      <c r="A267" s="73" t="s">
        <v>508</v>
      </c>
      <c r="B267" s="73" t="s">
        <v>626</v>
      </c>
      <c r="C267" t="str">
        <f>VLOOKUP(A267,[1]Sheet3!A$1:B$444,2,FALSE)</f>
        <v>SD</v>
      </c>
    </row>
    <row r="268" spans="1:3" x14ac:dyDescent="0.25">
      <c r="A268" s="73" t="s">
        <v>510</v>
      </c>
      <c r="B268" s="73" t="s">
        <v>629</v>
      </c>
      <c r="C268" t="str">
        <f>VLOOKUP(A268,[1]Sheet3!A$1:B$444,2,FALSE)</f>
        <v>L</v>
      </c>
    </row>
    <row r="269" spans="1:3" x14ac:dyDescent="0.25">
      <c r="A269" s="73" t="s">
        <v>512</v>
      </c>
      <c r="B269" s="73" t="s">
        <v>625</v>
      </c>
      <c r="C269" t="str">
        <f>VLOOKUP(A269,[1]Sheet3!A$1:B$444,2,FALSE)</f>
        <v>SD</v>
      </c>
    </row>
    <row r="270" spans="1:3" x14ac:dyDescent="0.25">
      <c r="A270" s="74" t="s">
        <v>684</v>
      </c>
      <c r="B270" s="73" t="s">
        <v>626</v>
      </c>
      <c r="C270" t="str">
        <f>VLOOKUP(A270,[1]Sheet3!A$1:B$444,2,FALSE)</f>
        <v>UA</v>
      </c>
    </row>
    <row r="271" spans="1:3" x14ac:dyDescent="0.25">
      <c r="A271" s="73" t="s">
        <v>515</v>
      </c>
      <c r="B271" s="73" t="s">
        <v>629</v>
      </c>
      <c r="C271" t="str">
        <f>VLOOKUP(A271,[1]Sheet3!A$1:B$444,2,FALSE)</f>
        <v>MD</v>
      </c>
    </row>
    <row r="272" spans="1:3" x14ac:dyDescent="0.25">
      <c r="A272" s="73" t="s">
        <v>517</v>
      </c>
      <c r="B272" s="73" t="s">
        <v>626</v>
      </c>
      <c r="C272" t="str">
        <f>VLOOKUP(A272,[1]Sheet3!A$1:B$444,2,FALSE)</f>
        <v>SD</v>
      </c>
    </row>
    <row r="273" spans="1:3" x14ac:dyDescent="0.25">
      <c r="A273" s="73" t="s">
        <v>519</v>
      </c>
      <c r="B273" s="73" t="s">
        <v>627</v>
      </c>
      <c r="C273" t="str">
        <f>VLOOKUP(A273,[1]Sheet3!A$1:B$444,2,FALSE)</f>
        <v>SD</v>
      </c>
    </row>
    <row r="274" spans="1:3" x14ac:dyDescent="0.25">
      <c r="A274" s="73" t="s">
        <v>521</v>
      </c>
      <c r="B274" s="73" t="s">
        <v>625</v>
      </c>
      <c r="C274" t="str">
        <f>VLOOKUP(A274,[1]Sheet3!A$1:B$444,2,FALSE)</f>
        <v>SD</v>
      </c>
    </row>
    <row r="275" spans="1:3" x14ac:dyDescent="0.25">
      <c r="A275" s="73" t="s">
        <v>523</v>
      </c>
      <c r="B275" s="73" t="s">
        <v>624</v>
      </c>
      <c r="C275" t="str">
        <f>VLOOKUP(A275,[1]Sheet3!A$1:B$444,2,FALSE)</f>
        <v>SD</v>
      </c>
    </row>
    <row r="276" spans="1:3" x14ac:dyDescent="0.25">
      <c r="A276" s="74" t="s">
        <v>685</v>
      </c>
      <c r="B276" s="73" t="s">
        <v>626</v>
      </c>
      <c r="C276" t="str">
        <f>VLOOKUP(A276,[1]Sheet3!A$1:B$444,2,FALSE)</f>
        <v>UA</v>
      </c>
    </row>
    <row r="277" spans="1:3" x14ac:dyDescent="0.25">
      <c r="A277" s="73" t="s">
        <v>526</v>
      </c>
      <c r="B277" s="73" t="s">
        <v>627</v>
      </c>
      <c r="C277" t="str">
        <f>VLOOKUP(A277,[1]Sheet3!A$1:B$444,2,FALSE)</f>
        <v>SD</v>
      </c>
    </row>
    <row r="278" spans="1:3" x14ac:dyDescent="0.25">
      <c r="A278" s="73" t="s">
        <v>528</v>
      </c>
      <c r="B278" s="73" t="s">
        <v>627</v>
      </c>
      <c r="C278" t="str">
        <f>VLOOKUP(A278,[1]Sheet3!A$1:B$444,2,FALSE)</f>
        <v>SD</v>
      </c>
    </row>
    <row r="279" spans="1:3" x14ac:dyDescent="0.25">
      <c r="A279" s="73" t="s">
        <v>530</v>
      </c>
      <c r="B279" s="73" t="s">
        <v>627</v>
      </c>
      <c r="C279" t="str">
        <f>VLOOKUP(A279,[1]Sheet3!A$1:B$444,2,FALSE)</f>
        <v>SD</v>
      </c>
    </row>
    <row r="280" spans="1:3" x14ac:dyDescent="0.25">
      <c r="A280" s="73" t="s">
        <v>532</v>
      </c>
      <c r="B280" s="73" t="s">
        <v>626</v>
      </c>
      <c r="C280" t="str">
        <f>VLOOKUP(A280,[1]Sheet3!A$1:B$444,2,FALSE)</f>
        <v>SD</v>
      </c>
    </row>
    <row r="281" spans="1:3" x14ac:dyDescent="0.25">
      <c r="A281" s="73" t="s">
        <v>534</v>
      </c>
      <c r="B281" s="73" t="s">
        <v>629</v>
      </c>
      <c r="C281" t="str">
        <f>VLOOKUP(A281,[1]Sheet3!A$1:B$444,2,FALSE)</f>
        <v>SD</v>
      </c>
    </row>
    <row r="282" spans="1:3" x14ac:dyDescent="0.25">
      <c r="A282" s="74" t="s">
        <v>686</v>
      </c>
      <c r="B282" s="73" t="s">
        <v>626</v>
      </c>
      <c r="C282" t="str">
        <f>VLOOKUP(A282,[1]Sheet3!A$1:B$444,2,FALSE)</f>
        <v>UA</v>
      </c>
    </row>
    <row r="283" spans="1:3" x14ac:dyDescent="0.25">
      <c r="A283" s="73" t="s">
        <v>687</v>
      </c>
      <c r="B283" s="73" t="s">
        <v>627</v>
      </c>
      <c r="C283" t="str">
        <f>VLOOKUP(A283,[1]Sheet3!A$1:B$444,2,FALSE)</f>
        <v>SD</v>
      </c>
    </row>
    <row r="284" spans="1:3" x14ac:dyDescent="0.25">
      <c r="A284" s="74" t="s">
        <v>688</v>
      </c>
      <c r="B284" s="73" t="s">
        <v>626</v>
      </c>
      <c r="C284" t="str">
        <f>VLOOKUP(A284,[1]Sheet3!A$1:B$444,2,FALSE)</f>
        <v>UA</v>
      </c>
    </row>
    <row r="285" spans="1:3" x14ac:dyDescent="0.25">
      <c r="A285" s="73" t="s">
        <v>539</v>
      </c>
      <c r="B285" s="73" t="s">
        <v>624</v>
      </c>
      <c r="C285" t="str">
        <f>VLOOKUP(A285,[1]Sheet3!A$1:B$444,2,FALSE)</f>
        <v>SD</v>
      </c>
    </row>
    <row r="286" spans="1:3" x14ac:dyDescent="0.25">
      <c r="A286" s="73" t="s">
        <v>541</v>
      </c>
      <c r="B286" s="73" t="s">
        <v>629</v>
      </c>
      <c r="C286" t="str">
        <f>VLOOKUP(A286,[1]Sheet3!A$1:B$444,2,FALSE)</f>
        <v>L</v>
      </c>
    </row>
    <row r="287" spans="1:3" x14ac:dyDescent="0.25">
      <c r="A287" s="73" t="s">
        <v>543</v>
      </c>
      <c r="B287" s="73" t="s">
        <v>629</v>
      </c>
      <c r="C287" t="str">
        <f>VLOOKUP(A287,[1]Sheet3!A$1:B$444,2,FALSE)</f>
        <v>MD</v>
      </c>
    </row>
    <row r="288" spans="1:3" x14ac:dyDescent="0.25">
      <c r="A288" s="73" t="s">
        <v>545</v>
      </c>
      <c r="B288" s="73" t="s">
        <v>625</v>
      </c>
      <c r="C288" t="str">
        <f>VLOOKUP(A288,[1]Sheet3!A$1:B$444,2,FALSE)</f>
        <v>SD</v>
      </c>
    </row>
    <row r="289" spans="1:3" x14ac:dyDescent="0.25">
      <c r="A289" s="73" t="s">
        <v>547</v>
      </c>
      <c r="B289" s="73" t="s">
        <v>624</v>
      </c>
      <c r="C289" t="str">
        <f>VLOOKUP(A289,[1]Sheet3!A$1:B$444,2,FALSE)</f>
        <v>SD</v>
      </c>
    </row>
    <row r="290" spans="1:3" x14ac:dyDescent="0.25">
      <c r="A290" s="73" t="s">
        <v>549</v>
      </c>
      <c r="B290" s="73" t="s">
        <v>627</v>
      </c>
      <c r="C290" t="str">
        <f>VLOOKUP(A290,[1]Sheet3!A$1:B$444,2,FALSE)</f>
        <v>SD</v>
      </c>
    </row>
    <row r="291" spans="1:3" x14ac:dyDescent="0.25">
      <c r="A291" s="73" t="s">
        <v>551</v>
      </c>
      <c r="B291" s="73" t="s">
        <v>625</v>
      </c>
      <c r="C291" t="str">
        <f>VLOOKUP(A291,[1]Sheet3!A$1:B$444,2,FALSE)</f>
        <v>MD</v>
      </c>
    </row>
    <row r="292" spans="1:3" x14ac:dyDescent="0.25">
      <c r="A292" s="75" t="s">
        <v>553</v>
      </c>
      <c r="B292" s="73" t="s">
        <v>629</v>
      </c>
      <c r="C292" t="str">
        <f>VLOOKUP(A292,[1]Sheet3!A$1:B$444,2,FALSE)</f>
        <v>MD</v>
      </c>
    </row>
    <row r="293" spans="1:3" x14ac:dyDescent="0.25">
      <c r="A293" s="73" t="s">
        <v>555</v>
      </c>
      <c r="B293" s="73" t="s">
        <v>629</v>
      </c>
      <c r="C293" t="str">
        <f>VLOOKUP(A293,[1]Sheet3!A$1:B$444,2,FALSE)</f>
        <v>L</v>
      </c>
    </row>
    <row r="294" spans="1:3" x14ac:dyDescent="0.25">
      <c r="A294" s="73" t="s">
        <v>557</v>
      </c>
      <c r="B294" s="73" t="s">
        <v>629</v>
      </c>
      <c r="C294" t="str">
        <f>VLOOKUP(A294,[1]Sheet3!A$1:B$444,2,FALSE)</f>
        <v>L</v>
      </c>
    </row>
    <row r="295" spans="1:3" x14ac:dyDescent="0.25">
      <c r="A295" s="74" t="s">
        <v>689</v>
      </c>
      <c r="B295" s="73" t="s">
        <v>626</v>
      </c>
      <c r="C295" t="str">
        <f>VLOOKUP(A295,[1]Sheet3!A$1:B$444,2,FALSE)</f>
        <v>UA</v>
      </c>
    </row>
    <row r="296" spans="1:3" x14ac:dyDescent="0.25">
      <c r="A296" s="75" t="s">
        <v>560</v>
      </c>
      <c r="B296" s="73" t="s">
        <v>625</v>
      </c>
      <c r="C296" t="str">
        <f>VLOOKUP(A296,[1]Sheet3!A$1:B$444,2,FALSE)</f>
        <v>SD</v>
      </c>
    </row>
    <row r="297" spans="1:3" x14ac:dyDescent="0.25">
      <c r="A297" s="73" t="s">
        <v>562</v>
      </c>
      <c r="B297" s="73" t="s">
        <v>629</v>
      </c>
      <c r="C297" t="str">
        <f>VLOOKUP(A297,[1]Sheet3!A$1:B$444,2,FALSE)</f>
        <v>SD</v>
      </c>
    </row>
    <row r="298" spans="1:3" x14ac:dyDescent="0.25">
      <c r="A298" s="73" t="s">
        <v>564</v>
      </c>
      <c r="B298" s="73" t="s">
        <v>625</v>
      </c>
      <c r="C298" t="str">
        <f>VLOOKUP(A298,[1]Sheet3!A$1:B$444,2,FALSE)</f>
        <v>SD</v>
      </c>
    </row>
    <row r="299" spans="1:3" x14ac:dyDescent="0.25">
      <c r="A299" s="73" t="s">
        <v>566</v>
      </c>
      <c r="B299" s="73" t="s">
        <v>627</v>
      </c>
      <c r="C299" t="str">
        <f>VLOOKUP(A299,[1]Sheet3!A$1:B$444,2,FALSE)</f>
        <v>SD</v>
      </c>
    </row>
    <row r="300" spans="1:3" x14ac:dyDescent="0.25">
      <c r="A300" s="73" t="s">
        <v>568</v>
      </c>
      <c r="B300" s="73" t="s">
        <v>624</v>
      </c>
      <c r="C300" t="str">
        <f>VLOOKUP(A300,[1]Sheet3!A$1:B$444,2,FALSE)</f>
        <v>SD</v>
      </c>
    </row>
    <row r="301" spans="1:3" x14ac:dyDescent="0.25">
      <c r="A301" s="73" t="s">
        <v>570</v>
      </c>
      <c r="B301" s="73" t="s">
        <v>625</v>
      </c>
      <c r="C301" t="str">
        <f>VLOOKUP(A301,[1]Sheet3!A$1:B$444,2,FALSE)</f>
        <v>SD</v>
      </c>
    </row>
    <row r="302" spans="1:3" x14ac:dyDescent="0.25">
      <c r="A302" s="73" t="s">
        <v>572</v>
      </c>
      <c r="B302" s="73" t="s">
        <v>626</v>
      </c>
      <c r="C302" t="str">
        <f>VLOOKUP(A302,[1]Sheet3!A$1:B$444,2,FALSE)</f>
        <v>SD</v>
      </c>
    </row>
    <row r="303" spans="1:3" x14ac:dyDescent="0.25">
      <c r="A303" s="74" t="s">
        <v>690</v>
      </c>
      <c r="B303" s="73" t="s">
        <v>625</v>
      </c>
      <c r="C303" t="str">
        <f>VLOOKUP(A303,[1]Sheet3!A$1:B$444,2,FALSE)</f>
        <v>UA</v>
      </c>
    </row>
    <row r="304" spans="1:3" x14ac:dyDescent="0.25">
      <c r="A304" s="73" t="s">
        <v>575</v>
      </c>
      <c r="B304" s="73" t="s">
        <v>624</v>
      </c>
      <c r="C304" t="str">
        <f>VLOOKUP(A304,[1]Sheet3!A$1:B$444,2,FALSE)</f>
        <v>SD</v>
      </c>
    </row>
    <row r="305" spans="1:3" x14ac:dyDescent="0.25">
      <c r="A305" s="73" t="s">
        <v>577</v>
      </c>
      <c r="B305" s="73" t="s">
        <v>624</v>
      </c>
      <c r="C305" t="str">
        <f>VLOOKUP(A305,[1]Sheet3!A$1:B$444,2,FALSE)</f>
        <v>SD</v>
      </c>
    </row>
    <row r="306" spans="1:3" x14ac:dyDescent="0.25">
      <c r="A306" s="73" t="s">
        <v>579</v>
      </c>
      <c r="B306" s="73" t="s">
        <v>627</v>
      </c>
      <c r="C306" t="str">
        <f>VLOOKUP(A306,[1]Sheet3!A$1:B$444,2,FALSE)</f>
        <v>SD</v>
      </c>
    </row>
    <row r="307" spans="1:3" x14ac:dyDescent="0.25">
      <c r="A307" s="73" t="s">
        <v>581</v>
      </c>
      <c r="B307" s="73" t="s">
        <v>624</v>
      </c>
      <c r="C307" t="str">
        <f>VLOOKUP(A307,[1]Sheet3!A$1:B$444,2,FALSE)</f>
        <v>SD</v>
      </c>
    </row>
    <row r="308" spans="1:3" x14ac:dyDescent="0.25">
      <c r="A308" s="73" t="s">
        <v>583</v>
      </c>
      <c r="B308" s="73" t="s">
        <v>624</v>
      </c>
      <c r="C308" t="str">
        <f>VLOOKUP(A308,[1]Sheet3!A$1:B$444,2,FALSE)</f>
        <v>SD</v>
      </c>
    </row>
    <row r="309" spans="1:3" x14ac:dyDescent="0.25">
      <c r="A309" s="73" t="s">
        <v>585</v>
      </c>
      <c r="B309" s="73" t="s">
        <v>624</v>
      </c>
      <c r="C309" t="str">
        <f>VLOOKUP(A309,[1]Sheet3!A$1:B$444,2,FALSE)</f>
        <v>SD</v>
      </c>
    </row>
    <row r="310" spans="1:3" x14ac:dyDescent="0.25">
      <c r="A310" s="73" t="s">
        <v>587</v>
      </c>
      <c r="B310" s="73" t="s">
        <v>629</v>
      </c>
      <c r="C310" t="str">
        <f>VLOOKUP(A310,[1]Sheet3!A$1:B$444,2,FALSE)</f>
        <v>L</v>
      </c>
    </row>
    <row r="311" spans="1:3" x14ac:dyDescent="0.25">
      <c r="A311" s="73" t="s">
        <v>691</v>
      </c>
      <c r="B311" s="73" t="s">
        <v>626</v>
      </c>
      <c r="C311" t="str">
        <f>VLOOKUP(A311,[1]Sheet3!A$1:B$444,2,FALSE)</f>
        <v>SD</v>
      </c>
    </row>
    <row r="312" spans="1:3" x14ac:dyDescent="0.25">
      <c r="A312" s="73" t="s">
        <v>590</v>
      </c>
      <c r="B312" s="73" t="s">
        <v>629</v>
      </c>
      <c r="C312" t="str">
        <f>VLOOKUP(A312,[1]Sheet3!A$1:B$444,2,FALSE)</f>
        <v>MD</v>
      </c>
    </row>
    <row r="313" spans="1:3" x14ac:dyDescent="0.25">
      <c r="A313" s="74" t="s">
        <v>692</v>
      </c>
      <c r="B313" s="73" t="s">
        <v>627</v>
      </c>
      <c r="C313" t="str">
        <f>VLOOKUP(A313,[1]Sheet3!A$1:B$444,2,FALSE)</f>
        <v>UA</v>
      </c>
    </row>
    <row r="314" spans="1:3" x14ac:dyDescent="0.25">
      <c r="A314" s="73" t="s">
        <v>593</v>
      </c>
      <c r="B314" s="73" t="s">
        <v>627</v>
      </c>
      <c r="C314" t="str">
        <f>VLOOKUP(A314,[1]Sheet3!A$1:B$444,2,FALSE)</f>
        <v>SD</v>
      </c>
    </row>
    <row r="315" spans="1:3" x14ac:dyDescent="0.25">
      <c r="A315" s="74" t="s">
        <v>693</v>
      </c>
      <c r="B315" s="73" t="s">
        <v>626</v>
      </c>
      <c r="C315" t="str">
        <f>VLOOKUP(A315,[1]Sheet3!A$1:B$444,2,FALSE)</f>
        <v>UA</v>
      </c>
    </row>
    <row r="316" spans="1:3" x14ac:dyDescent="0.25">
      <c r="A316" s="73" t="s">
        <v>596</v>
      </c>
      <c r="B316" s="73" t="s">
        <v>623</v>
      </c>
      <c r="C316" t="str">
        <f>VLOOKUP(A316,[1]Sheet3!A$1:B$444,2,FALSE)</f>
        <v>MD</v>
      </c>
    </row>
    <row r="317" spans="1:3" x14ac:dyDescent="0.25">
      <c r="A317" s="73" t="s">
        <v>598</v>
      </c>
      <c r="B317" s="73" t="s">
        <v>629</v>
      </c>
      <c r="C317" t="str">
        <f>VLOOKUP(A317,[1]Sheet3!A$1:B$444,2,FALSE)</f>
        <v>SD</v>
      </c>
    </row>
    <row r="318" spans="1:3" x14ac:dyDescent="0.25">
      <c r="A318" s="74" t="s">
        <v>694</v>
      </c>
      <c r="B318" s="73" t="s">
        <v>623</v>
      </c>
      <c r="C318" t="str">
        <f>VLOOKUP(A318,[1]Sheet3!A$1:B$444,2,FALSE)</f>
        <v>UA</v>
      </c>
    </row>
    <row r="319" spans="1:3" x14ac:dyDescent="0.25">
      <c r="A319" s="75" t="s">
        <v>601</v>
      </c>
      <c r="B319" s="73" t="s">
        <v>629</v>
      </c>
      <c r="C319" t="str">
        <f>VLOOKUP(A319,[1]Sheet3!A$1:B$444,2,FALSE)</f>
        <v>MD</v>
      </c>
    </row>
    <row r="320" spans="1:3" x14ac:dyDescent="0.25">
      <c r="A320" s="73" t="s">
        <v>603</v>
      </c>
      <c r="B320" s="73" t="s">
        <v>626</v>
      </c>
      <c r="C320" t="str">
        <f>VLOOKUP(A320,[1]Sheet3!A$1:B$444,2,FALSE)</f>
        <v>SD</v>
      </c>
    </row>
    <row r="321" spans="1:3" x14ac:dyDescent="0.25">
      <c r="A321" s="73" t="s">
        <v>605</v>
      </c>
      <c r="B321" s="73" t="s">
        <v>623</v>
      </c>
      <c r="C321" t="str">
        <f>VLOOKUP(A321,[1]Sheet3!A$1:B$444,2,FALSE)</f>
        <v>SD</v>
      </c>
    </row>
    <row r="322" spans="1:3" x14ac:dyDescent="0.25">
      <c r="A322" s="73" t="s">
        <v>607</v>
      </c>
      <c r="B322" s="73" t="s">
        <v>624</v>
      </c>
      <c r="C322" t="str">
        <f>VLOOKUP(A322,[1]Sheet3!A$1:B$444,2,FALSE)</f>
        <v>SD</v>
      </c>
    </row>
    <row r="323" spans="1:3" x14ac:dyDescent="0.25">
      <c r="A323" s="73" t="s">
        <v>609</v>
      </c>
      <c r="B323" s="73" t="s">
        <v>625</v>
      </c>
      <c r="C323" t="str">
        <f>VLOOKUP(A323,[1]Sheet3!A$1:B$444,2,FALSE)</f>
        <v>SD</v>
      </c>
    </row>
    <row r="324" spans="1:3" x14ac:dyDescent="0.25">
      <c r="A324" s="73" t="s">
        <v>611</v>
      </c>
      <c r="B324" s="73" t="s">
        <v>625</v>
      </c>
      <c r="C324" t="str">
        <f>VLOOKUP(A324,[1]Sheet3!A$1:B$444,2,FALSE)</f>
        <v>SD</v>
      </c>
    </row>
    <row r="325" spans="1:3" x14ac:dyDescent="0.25">
      <c r="A325" s="73" t="s">
        <v>613</v>
      </c>
      <c r="B325" s="73" t="s">
        <v>625</v>
      </c>
      <c r="C325" t="str">
        <f>VLOOKUP(A325,[1]Sheet3!A$1:B$444,2,FALSE)</f>
        <v>SD</v>
      </c>
    </row>
    <row r="326" spans="1:3" x14ac:dyDescent="0.25">
      <c r="A326" s="74" t="s">
        <v>695</v>
      </c>
      <c r="B326" s="73" t="s">
        <v>626</v>
      </c>
      <c r="C326" t="str">
        <f>VLOOKUP(A326,[1]Sheet3!A$1:B$444,2,FALSE)</f>
        <v>UA</v>
      </c>
    </row>
    <row r="327" spans="1:3" x14ac:dyDescent="0.25">
      <c r="A327" t="s">
        <v>696</v>
      </c>
      <c r="B327" t="s">
        <v>625</v>
      </c>
      <c r="C327" t="str">
        <f>VLOOKUP(A327,[1]Sheet3!A$1:B$444,2,FALSE)</f>
        <v>SC</v>
      </c>
    </row>
    <row r="328" spans="1:3" x14ac:dyDescent="0.25">
      <c r="A328" t="s">
        <v>697</v>
      </c>
      <c r="B328" t="s">
        <v>698</v>
      </c>
      <c r="C328" t="str">
        <f>VLOOKUP(A328,[1]Sheet3!A$1:B$444,2,FALSE)</f>
        <v>SC</v>
      </c>
    </row>
    <row r="329" spans="1:3" x14ac:dyDescent="0.25">
      <c r="A329" t="s">
        <v>699</v>
      </c>
      <c r="B329" t="s">
        <v>698</v>
      </c>
      <c r="C329" t="str">
        <f>VLOOKUP(A329,[1]Sheet3!A$1:B$444,2,FALSE)</f>
        <v>SC</v>
      </c>
    </row>
    <row r="330" spans="1:3" x14ac:dyDescent="0.25">
      <c r="A330" t="s">
        <v>700</v>
      </c>
      <c r="B330" t="s">
        <v>625</v>
      </c>
      <c r="C330" t="str">
        <f>VLOOKUP(A330,[1]Sheet3!A$1:B$444,2,FALSE)</f>
        <v>SC</v>
      </c>
    </row>
    <row r="331" spans="1:3" x14ac:dyDescent="0.25">
      <c r="A331" t="s">
        <v>701</v>
      </c>
      <c r="B331" t="s">
        <v>698</v>
      </c>
      <c r="C331" t="str">
        <f>VLOOKUP(A331,[1]Sheet3!A$1:B$444,2,FALSE)</f>
        <v>SC</v>
      </c>
    </row>
    <row r="332" spans="1:3" x14ac:dyDescent="0.25">
      <c r="A332" t="s">
        <v>702</v>
      </c>
      <c r="B332" t="s">
        <v>698</v>
      </c>
      <c r="C332" t="str">
        <f>VLOOKUP(A332,[1]Sheet3!A$1:B$444,2,FALSE)</f>
        <v>SC</v>
      </c>
    </row>
    <row r="333" spans="1:3" x14ac:dyDescent="0.25">
      <c r="A333" t="s">
        <v>703</v>
      </c>
      <c r="B333" t="s">
        <v>625</v>
      </c>
      <c r="C333" t="str">
        <f>VLOOKUP(A333,[1]Sheet3!A$1:B$444,2,FALSE)</f>
        <v>SC</v>
      </c>
    </row>
    <row r="334" spans="1:3" x14ac:dyDescent="0.25">
      <c r="A334" t="s">
        <v>704</v>
      </c>
      <c r="B334" t="s">
        <v>625</v>
      </c>
      <c r="C334" t="str">
        <f>VLOOKUP(A334,[1]Sheet3!A$1:B$444,2,FALSE)</f>
        <v>SC</v>
      </c>
    </row>
    <row r="335" spans="1:3" x14ac:dyDescent="0.25">
      <c r="A335" t="s">
        <v>705</v>
      </c>
      <c r="B335" t="s">
        <v>625</v>
      </c>
      <c r="C335" t="str">
        <f>VLOOKUP(A335,[1]Sheet3!A$1:B$444,2,FALSE)</f>
        <v>SC</v>
      </c>
    </row>
    <row r="336" spans="1:3" x14ac:dyDescent="0.25">
      <c r="A336" t="s">
        <v>706</v>
      </c>
      <c r="B336" t="s">
        <v>625</v>
      </c>
      <c r="C336" t="str">
        <f>VLOOKUP(A336,[1]Sheet3!A$1:B$444,2,FALSE)</f>
        <v>SC</v>
      </c>
    </row>
    <row r="337" spans="1:3" x14ac:dyDescent="0.25">
      <c r="A337" t="s">
        <v>707</v>
      </c>
      <c r="B337" t="s">
        <v>625</v>
      </c>
      <c r="C337" t="str">
        <f>VLOOKUP(A337,[1]Sheet3!A$1:B$444,2,FALSE)</f>
        <v>SC</v>
      </c>
    </row>
    <row r="338" spans="1:3" x14ac:dyDescent="0.25">
      <c r="A338" t="s">
        <v>708</v>
      </c>
      <c r="B338" t="s">
        <v>709</v>
      </c>
      <c r="C338" t="str">
        <f>VLOOKUP(A338,[1]Sheet3!A$1:B$444,2,FALSE)</f>
        <v>SC</v>
      </c>
    </row>
    <row r="339" spans="1:3" x14ac:dyDescent="0.25">
      <c r="A339" t="s">
        <v>710</v>
      </c>
      <c r="B339" t="s">
        <v>625</v>
      </c>
      <c r="C339" t="str">
        <f>VLOOKUP(A339,[1]Sheet3!A$1:B$444,2,FALSE)</f>
        <v>SC</v>
      </c>
    </row>
    <row r="340" spans="1:3" x14ac:dyDescent="0.25">
      <c r="A340" t="s">
        <v>711</v>
      </c>
      <c r="B340" t="s">
        <v>625</v>
      </c>
      <c r="C340" t="str">
        <f>VLOOKUP(A340,[1]Sheet3!A$1:B$444,2,FALSE)</f>
        <v>SC</v>
      </c>
    </row>
    <row r="341" spans="1:3" x14ac:dyDescent="0.25">
      <c r="A341" t="s">
        <v>712</v>
      </c>
      <c r="B341" t="s">
        <v>625</v>
      </c>
      <c r="C341" t="str">
        <f>VLOOKUP(A341,[1]Sheet3!A$1:B$444,2,FALSE)</f>
        <v>SC</v>
      </c>
    </row>
    <row r="342" spans="1:3" x14ac:dyDescent="0.25">
      <c r="A342" t="s">
        <v>713</v>
      </c>
      <c r="B342" t="s">
        <v>698</v>
      </c>
      <c r="C342" t="str">
        <f>VLOOKUP(A342,[1]Sheet3!A$1:B$444,2,FALSE)</f>
        <v>SC</v>
      </c>
    </row>
    <row r="343" spans="1:3" x14ac:dyDescent="0.25">
      <c r="A343" t="s">
        <v>714</v>
      </c>
      <c r="B343" t="s">
        <v>698</v>
      </c>
      <c r="C343" t="str">
        <f>VLOOKUP(A343,[1]Sheet3!A$1:B$444,2,FALSE)</f>
        <v>SC</v>
      </c>
    </row>
    <row r="344" spans="1:3" x14ac:dyDescent="0.25">
      <c r="A344" t="s">
        <v>715</v>
      </c>
      <c r="B344" t="s">
        <v>698</v>
      </c>
      <c r="C344" t="str">
        <f>VLOOKUP(A344,[1]Sheet3!A$1:B$444,2,FALSE)</f>
        <v>SC</v>
      </c>
    </row>
    <row r="345" spans="1:3" x14ac:dyDescent="0.25">
      <c r="A345" t="s">
        <v>716</v>
      </c>
      <c r="B345" t="s">
        <v>625</v>
      </c>
      <c r="C345" t="str">
        <f>VLOOKUP(A345,[1]Sheet3!A$1:B$444,2,FALSE)</f>
        <v>SC</v>
      </c>
    </row>
    <row r="346" spans="1:3" x14ac:dyDescent="0.25">
      <c r="A346" t="s">
        <v>717</v>
      </c>
      <c r="B346" t="s">
        <v>625</v>
      </c>
      <c r="C346" t="str">
        <f>VLOOKUP(A346,[1]Sheet3!A$1:B$444,2,FALSE)</f>
        <v>SC</v>
      </c>
    </row>
    <row r="347" spans="1:3" x14ac:dyDescent="0.25">
      <c r="A347" t="s">
        <v>718</v>
      </c>
      <c r="B347" t="s">
        <v>698</v>
      </c>
      <c r="C347" t="str">
        <f>VLOOKUP(A347,[1]Sheet3!A$1:B$444,2,FALSE)</f>
        <v>SC</v>
      </c>
    </row>
    <row r="348" spans="1:3" x14ac:dyDescent="0.25">
      <c r="A348" t="s">
        <v>719</v>
      </c>
      <c r="B348" t="s">
        <v>698</v>
      </c>
      <c r="C348" t="str">
        <f>VLOOKUP(A348,[1]Sheet3!A$1:B$444,2,FALSE)</f>
        <v>SC</v>
      </c>
    </row>
    <row r="349" spans="1:3" x14ac:dyDescent="0.25">
      <c r="A349" t="s">
        <v>720</v>
      </c>
      <c r="B349" t="s">
        <v>625</v>
      </c>
      <c r="C349" t="str">
        <f>VLOOKUP(A349,[1]Sheet3!A$1:B$444,2,FALSE)</f>
        <v>SC</v>
      </c>
    </row>
    <row r="350" spans="1:3" x14ac:dyDescent="0.25">
      <c r="A350" t="s">
        <v>721</v>
      </c>
      <c r="B350" t="s">
        <v>698</v>
      </c>
      <c r="C350" t="str">
        <f>VLOOKUP(A350,[1]Sheet3!A$1:B$444,2,FALSE)</f>
        <v>SC</v>
      </c>
    </row>
    <row r="351" spans="1:3" x14ac:dyDescent="0.25">
      <c r="A351" t="s">
        <v>722</v>
      </c>
      <c r="B351" t="s">
        <v>709</v>
      </c>
      <c r="C351" t="str">
        <f>VLOOKUP(A351,[1]Sheet3!A$1:B$444,2,FALSE)</f>
        <v>SC</v>
      </c>
    </row>
    <row r="352" spans="1:3" x14ac:dyDescent="0.25">
      <c r="A352" t="s">
        <v>723</v>
      </c>
      <c r="B352" t="s">
        <v>625</v>
      </c>
      <c r="C352" t="str">
        <f>VLOOKUP(A352,[1]Sheet3!A$1:B$444,2,FALSE)</f>
        <v>SC</v>
      </c>
    </row>
    <row r="353" spans="1:3" x14ac:dyDescent="0.25">
      <c r="A353" t="s">
        <v>724</v>
      </c>
      <c r="B353" t="s">
        <v>625</v>
      </c>
      <c r="C353" t="str">
        <f>VLOOKUP(A353,[1]Sheet3!A$1:B$444,2,FALSE)</f>
        <v>SC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127"/>
  <sheetViews>
    <sheetView tabSelected="1" workbookViewId="0">
      <selection activeCell="E5" sqref="E5"/>
    </sheetView>
  </sheetViews>
  <sheetFormatPr defaultRowHeight="15" x14ac:dyDescent="0.25"/>
  <cols>
    <col min="1" max="1" width="3.140625" style="100" customWidth="1"/>
    <col min="2" max="4" width="9.140625" style="97"/>
    <col min="5" max="5" width="29.85546875" style="97" bestFit="1" customWidth="1"/>
    <col min="6" max="14" width="2.140625" style="97" customWidth="1"/>
    <col min="15" max="15" width="48" style="97" customWidth="1"/>
    <col min="16" max="16" width="2.85546875" style="97" customWidth="1"/>
    <col min="17" max="17" width="7.42578125" style="97" bestFit="1" customWidth="1"/>
    <col min="18" max="18" width="35.7109375" style="97" bestFit="1" customWidth="1"/>
    <col min="19" max="16384" width="9.140625" style="97"/>
  </cols>
  <sheetData>
    <row r="1" spans="1:18" ht="23.25" x14ac:dyDescent="0.35">
      <c r="A1" s="100" t="s">
        <v>23</v>
      </c>
      <c r="C1" s="99" t="s">
        <v>733</v>
      </c>
    </row>
    <row r="2" spans="1:18" ht="7.5" customHeight="1" x14ac:dyDescent="0.25">
      <c r="A2" s="100" t="s">
        <v>32</v>
      </c>
    </row>
    <row r="3" spans="1:18" ht="7.5" customHeight="1" x14ac:dyDescent="0.25">
      <c r="A3" s="100" t="s">
        <v>34</v>
      </c>
    </row>
    <row r="4" spans="1:18" ht="7.5" customHeight="1" thickBot="1" x14ac:dyDescent="0.3">
      <c r="A4" s="100" t="s">
        <v>36</v>
      </c>
    </row>
    <row r="5" spans="1:18" ht="15.75" thickBot="1" x14ac:dyDescent="0.3">
      <c r="A5" s="100" t="s">
        <v>52</v>
      </c>
      <c r="E5" s="101" t="s">
        <v>23</v>
      </c>
    </row>
    <row r="6" spans="1:18" x14ac:dyDescent="0.25">
      <c r="A6" s="100" t="s">
        <v>631</v>
      </c>
      <c r="E6" s="97" t="str">
        <f>VLOOKUP(E5,Sheet2!A1:B353,2,FALSE)</f>
        <v>Rural 80</v>
      </c>
    </row>
    <row r="7" spans="1:18" ht="10.5" customHeight="1" x14ac:dyDescent="0.25">
      <c r="A7" s="100" t="s">
        <v>71</v>
      </c>
    </row>
    <row r="8" spans="1:18" ht="10.5" customHeight="1" x14ac:dyDescent="0.25">
      <c r="A8" s="100" t="s">
        <v>77</v>
      </c>
      <c r="G8" s="97" t="s">
        <v>725</v>
      </c>
      <c r="H8" s="97" t="s">
        <v>726</v>
      </c>
      <c r="I8" s="97" t="s">
        <v>727</v>
      </c>
      <c r="J8" s="97" t="s">
        <v>728</v>
      </c>
      <c r="K8" s="97" t="s">
        <v>729</v>
      </c>
      <c r="L8" s="97" t="s">
        <v>730</v>
      </c>
      <c r="M8" s="97" t="s">
        <v>731</v>
      </c>
      <c r="N8" s="97" t="s">
        <v>732</v>
      </c>
    </row>
    <row r="9" spans="1:18" x14ac:dyDescent="0.25">
      <c r="A9" s="100" t="s">
        <v>79</v>
      </c>
      <c r="F9" s="97" t="str">
        <f>E5</f>
        <v>Allerdale</v>
      </c>
      <c r="G9" s="98">
        <f>VLOOKUP(E5,Sheet1!D6:AK331,13,FALSE)</f>
        <v>1.6010916534000455E-2</v>
      </c>
      <c r="H9" s="98">
        <f>VLOOKUP(E5,Sheet1!D6:AK331,16,FALSE)</f>
        <v>2.5078799506646567E-2</v>
      </c>
      <c r="I9" s="98">
        <f>VLOOKUP(E5,Sheet1!D6:AK331,19,FALSE)</f>
        <v>3.9659224441833139E-2</v>
      </c>
      <c r="J9" s="98">
        <f>VLOOKUP(E5,Sheet1!D6:AK331,22,FALSE)</f>
        <v>4.7666733426797517E-2</v>
      </c>
      <c r="K9" s="98">
        <f>VLOOKUP(E5,Sheet1!D6:AK331,25,FALSE)</f>
        <v>4.2483660130718956E-2</v>
      </c>
      <c r="L9" s="98">
        <f>VLOOKUP(E5,Sheet1!D6:AK331,28,FALSE)</f>
        <v>5.4131054131054131E-2</v>
      </c>
      <c r="M9" s="98">
        <f>VLOOKUP(E5,Sheet1!D6:AK331,31,FALSE)</f>
        <v>7.2805139186295498E-2</v>
      </c>
      <c r="N9" s="98">
        <f>VLOOKUP(E5,Sheet1!D6:AK331,34,FALSE)</f>
        <v>3.7037037037037035E-2</v>
      </c>
    </row>
    <row r="10" spans="1:18" x14ac:dyDescent="0.25">
      <c r="A10" s="100" t="s">
        <v>89</v>
      </c>
      <c r="F10" s="97" t="str">
        <f>E6&amp;" average"</f>
        <v>Rural 80 average</v>
      </c>
      <c r="G10" s="98">
        <f>VLOOKUP(E6,Sheet1!D6:AK354,13,FALSE)</f>
        <v>2.9584453678807139E-2</v>
      </c>
      <c r="H10" s="98">
        <f>VLOOKUP(E6,Sheet1!D6:AK354,16,FALSE)</f>
        <v>2.0176421572852914E-2</v>
      </c>
      <c r="I10" s="98">
        <f>VLOOKUP(E6,Sheet1!D6:AK354,19,FALSE)</f>
        <v>2.3180844558714674E-2</v>
      </c>
      <c r="J10" s="98">
        <f>VLOOKUP(E6,Sheet1!D6:AK354,22,FALSE)</f>
        <v>2.728706931811542E-2</v>
      </c>
      <c r="K10" s="98">
        <f>VLOOKUP(E6,Sheet1!D6:AK354,25,FALSE)</f>
        <v>2.8913530116091414E-2</v>
      </c>
      <c r="L10" s="98">
        <f>VLOOKUP(E6,Sheet1!D6:AK354,28,FALSE)</f>
        <v>3.1350406498953098E-2</v>
      </c>
      <c r="M10" s="98">
        <f>VLOOKUP(E6,Sheet1!D6:AK354,31,FALSE)</f>
        <v>4.1990336097689027E-2</v>
      </c>
      <c r="N10" s="98">
        <f>VLOOKUP(E6,Sheet1!D6:AK354,34,FALSE)</f>
        <v>7.9178622668579626E-2</v>
      </c>
    </row>
    <row r="11" spans="1:18" x14ac:dyDescent="0.25">
      <c r="A11" s="100" t="s">
        <v>110</v>
      </c>
      <c r="R11" s="103" t="str">
        <f>F13</f>
        <v>Allerdale Ranking</v>
      </c>
    </row>
    <row r="12" spans="1:18" x14ac:dyDescent="0.25">
      <c r="A12" s="100" t="s">
        <v>114</v>
      </c>
      <c r="G12" s="97" t="s">
        <v>725</v>
      </c>
      <c r="H12" s="97" t="s">
        <v>726</v>
      </c>
      <c r="I12" s="97" t="s">
        <v>727</v>
      </c>
      <c r="J12" s="97" t="s">
        <v>728</v>
      </c>
      <c r="K12" s="97" t="s">
        <v>729</v>
      </c>
      <c r="L12" s="97" t="s">
        <v>730</v>
      </c>
      <c r="M12" s="97" t="s">
        <v>731</v>
      </c>
      <c r="N12" s="97" t="s">
        <v>732</v>
      </c>
      <c r="Q12" s="97" t="str">
        <f>G12</f>
        <v>Band A</v>
      </c>
      <c r="R12" s="102">
        <f>G13</f>
        <v>29</v>
      </c>
    </row>
    <row r="13" spans="1:18" x14ac:dyDescent="0.25">
      <c r="A13" s="100" t="s">
        <v>125</v>
      </c>
      <c r="F13" s="97" t="str">
        <f>E5&amp;" Ranking"</f>
        <v>Allerdale Ranking</v>
      </c>
      <c r="G13" s="97">
        <f>VLOOKUP(E5,Sheet1!D6:AL331,14,FALSE)</f>
        <v>29</v>
      </c>
      <c r="H13" s="97">
        <f>VLOOKUP(E5,Sheet1!D6:AL331,17,FALSE)</f>
        <v>19</v>
      </c>
      <c r="I13" s="97">
        <f>VLOOKUP(E5,Sheet1!D6:AL331,20,FALSE)</f>
        <v>15</v>
      </c>
      <c r="J13" s="97">
        <f>VLOOKUP(E5,Sheet1!D6:AL331,23,FALSE)</f>
        <v>14</v>
      </c>
      <c r="K13" s="97">
        <f>VLOOKUP(E5,Sheet1!D6:AL331,26,FALSE)</f>
        <v>14</v>
      </c>
      <c r="L13" s="97">
        <f>VLOOKUP(E5,Sheet1!D6:AL331,29,FALSE)</f>
        <v>11</v>
      </c>
      <c r="M13" s="97">
        <f>VLOOKUP(E5,Sheet1!D6:AL331,32,FALSE)</f>
        <v>12</v>
      </c>
      <c r="N13" s="97">
        <f>VLOOKUP(E5,Sheet1!D6:AL331,35,FALSE)</f>
        <v>37</v>
      </c>
      <c r="Q13" s="97" t="str">
        <f>H12</f>
        <v>Band B</v>
      </c>
      <c r="R13" s="102">
        <f>H13</f>
        <v>19</v>
      </c>
    </row>
    <row r="14" spans="1:18" x14ac:dyDescent="0.25">
      <c r="A14" s="100" t="s">
        <v>638</v>
      </c>
      <c r="Q14" s="97" t="str">
        <f>I12</f>
        <v>Band C</v>
      </c>
      <c r="R14" s="102">
        <f>I13</f>
        <v>15</v>
      </c>
    </row>
    <row r="15" spans="1:18" x14ac:dyDescent="0.25">
      <c r="A15" s="100" t="s">
        <v>639</v>
      </c>
      <c r="Q15" s="97" t="str">
        <f>J12</f>
        <v>Band D</v>
      </c>
      <c r="R15" s="102">
        <f>J13</f>
        <v>14</v>
      </c>
    </row>
    <row r="16" spans="1:18" x14ac:dyDescent="0.25">
      <c r="A16" s="100" t="s">
        <v>131</v>
      </c>
      <c r="Q16" s="97" t="str">
        <f>K12</f>
        <v>Band E</v>
      </c>
      <c r="R16" s="102">
        <f>K13</f>
        <v>14</v>
      </c>
    </row>
    <row r="17" spans="1:18" x14ac:dyDescent="0.25">
      <c r="A17" s="100" t="s">
        <v>143</v>
      </c>
      <c r="Q17" s="97" t="str">
        <f>L12</f>
        <v>Band F</v>
      </c>
      <c r="R17" s="102">
        <f>L13</f>
        <v>11</v>
      </c>
    </row>
    <row r="18" spans="1:18" x14ac:dyDescent="0.25">
      <c r="A18" s="100" t="s">
        <v>640</v>
      </c>
      <c r="Q18" s="97" t="str">
        <f>M12</f>
        <v>Band G</v>
      </c>
      <c r="R18" s="102">
        <f>M13</f>
        <v>12</v>
      </c>
    </row>
    <row r="19" spans="1:18" x14ac:dyDescent="0.25">
      <c r="A19" s="100" t="s">
        <v>148</v>
      </c>
      <c r="Q19" s="97" t="str">
        <f>N12</f>
        <v>Band H</v>
      </c>
      <c r="R19" s="102">
        <f>N13</f>
        <v>37</v>
      </c>
    </row>
    <row r="20" spans="1:18" ht="54" customHeight="1" x14ac:dyDescent="0.25">
      <c r="A20" s="100" t="s">
        <v>641</v>
      </c>
      <c r="Q20" s="104" t="s">
        <v>734</v>
      </c>
      <c r="R20" s="104"/>
    </row>
    <row r="21" spans="1:18" x14ac:dyDescent="0.25">
      <c r="A21" s="100" t="s">
        <v>152</v>
      </c>
    </row>
    <row r="22" spans="1:18" x14ac:dyDescent="0.25">
      <c r="A22" s="100" t="s">
        <v>164</v>
      </c>
    </row>
    <row r="23" spans="1:18" x14ac:dyDescent="0.25">
      <c r="A23" s="100" t="s">
        <v>167</v>
      </c>
    </row>
    <row r="24" spans="1:18" x14ac:dyDescent="0.25">
      <c r="A24" s="100" t="s">
        <v>171</v>
      </c>
    </row>
    <row r="25" spans="1:18" x14ac:dyDescent="0.25">
      <c r="A25" s="100" t="s">
        <v>178</v>
      </c>
    </row>
    <row r="26" spans="1:18" x14ac:dyDescent="0.25">
      <c r="A26" s="100" t="s">
        <v>180</v>
      </c>
    </row>
    <row r="27" spans="1:18" x14ac:dyDescent="0.25">
      <c r="A27" s="100" t="s">
        <v>182</v>
      </c>
    </row>
    <row r="28" spans="1:18" x14ac:dyDescent="0.25">
      <c r="A28" s="100" t="s">
        <v>186</v>
      </c>
    </row>
    <row r="29" spans="1:18" x14ac:dyDescent="0.25">
      <c r="A29" s="100" t="s">
        <v>188</v>
      </c>
    </row>
    <row r="30" spans="1:18" x14ac:dyDescent="0.25">
      <c r="A30" s="100" t="s">
        <v>190</v>
      </c>
    </row>
    <row r="31" spans="1:18" x14ac:dyDescent="0.25">
      <c r="A31" s="100" t="s">
        <v>644</v>
      </c>
    </row>
    <row r="32" spans="1:18" x14ac:dyDescent="0.25">
      <c r="A32" s="100" t="s">
        <v>199</v>
      </c>
    </row>
    <row r="33" spans="1:1" x14ac:dyDescent="0.25">
      <c r="A33" s="100" t="s">
        <v>215</v>
      </c>
    </row>
    <row r="34" spans="1:1" x14ac:dyDescent="0.25">
      <c r="A34" s="100" t="s">
        <v>217</v>
      </c>
    </row>
    <row r="35" spans="1:1" x14ac:dyDescent="0.25">
      <c r="A35" s="100" t="s">
        <v>219</v>
      </c>
    </row>
    <row r="36" spans="1:1" x14ac:dyDescent="0.25">
      <c r="A36" s="100" t="s">
        <v>242</v>
      </c>
    </row>
    <row r="37" spans="1:1" x14ac:dyDescent="0.25">
      <c r="A37" s="100" t="s">
        <v>245</v>
      </c>
    </row>
    <row r="38" spans="1:1" x14ac:dyDescent="0.25">
      <c r="A38" s="100" t="s">
        <v>648</v>
      </c>
    </row>
    <row r="39" spans="1:1" x14ac:dyDescent="0.25">
      <c r="A39" s="100" t="s">
        <v>649</v>
      </c>
    </row>
    <row r="40" spans="1:1" x14ac:dyDescent="0.25">
      <c r="A40" s="100" t="s">
        <v>272</v>
      </c>
    </row>
    <row r="41" spans="1:1" x14ac:dyDescent="0.25">
      <c r="A41" s="100" t="s">
        <v>650</v>
      </c>
    </row>
    <row r="42" spans="1:1" x14ac:dyDescent="0.25">
      <c r="A42" s="100" t="s">
        <v>651</v>
      </c>
    </row>
    <row r="43" spans="1:1" x14ac:dyDescent="0.25">
      <c r="A43" s="100" t="s">
        <v>282</v>
      </c>
    </row>
    <row r="44" spans="1:1" x14ac:dyDescent="0.25">
      <c r="A44" s="100" t="s">
        <v>653</v>
      </c>
    </row>
    <row r="45" spans="1:1" x14ac:dyDescent="0.25">
      <c r="A45" s="100" t="s">
        <v>304</v>
      </c>
    </row>
    <row r="46" spans="1:1" x14ac:dyDescent="0.25">
      <c r="A46" s="100" t="s">
        <v>308</v>
      </c>
    </row>
    <row r="47" spans="1:1" x14ac:dyDescent="0.25">
      <c r="A47" s="100" t="s">
        <v>317</v>
      </c>
    </row>
    <row r="48" spans="1:1" x14ac:dyDescent="0.25">
      <c r="A48" s="100" t="s">
        <v>657</v>
      </c>
    </row>
    <row r="49" spans="1:1" x14ac:dyDescent="0.25">
      <c r="A49" s="100" t="s">
        <v>325</v>
      </c>
    </row>
    <row r="50" spans="1:1" x14ac:dyDescent="0.25">
      <c r="A50" s="100" t="s">
        <v>327</v>
      </c>
    </row>
    <row r="51" spans="1:1" x14ac:dyDescent="0.25">
      <c r="A51" s="100" t="s">
        <v>331</v>
      </c>
    </row>
    <row r="52" spans="1:1" x14ac:dyDescent="0.25">
      <c r="A52" s="100" t="s">
        <v>333</v>
      </c>
    </row>
    <row r="53" spans="1:1" x14ac:dyDescent="0.25">
      <c r="A53" s="100" t="s">
        <v>335</v>
      </c>
    </row>
    <row r="54" spans="1:1" x14ac:dyDescent="0.25">
      <c r="A54" s="100" t="s">
        <v>341</v>
      </c>
    </row>
    <row r="55" spans="1:1" x14ac:dyDescent="0.25">
      <c r="A55" s="100" t="s">
        <v>661</v>
      </c>
    </row>
    <row r="56" spans="1:1" x14ac:dyDescent="0.25">
      <c r="A56" s="100" t="s">
        <v>350</v>
      </c>
    </row>
    <row r="57" spans="1:1" x14ac:dyDescent="0.25">
      <c r="A57" s="100" t="s">
        <v>352</v>
      </c>
    </row>
    <row r="58" spans="1:1" x14ac:dyDescent="0.25">
      <c r="A58" s="100" t="s">
        <v>359</v>
      </c>
    </row>
    <row r="59" spans="1:1" x14ac:dyDescent="0.25">
      <c r="A59" s="100" t="s">
        <v>663</v>
      </c>
    </row>
    <row r="60" spans="1:1" x14ac:dyDescent="0.25">
      <c r="A60" s="100" t="s">
        <v>362</v>
      </c>
    </row>
    <row r="61" spans="1:1" x14ac:dyDescent="0.25">
      <c r="A61" s="100" t="s">
        <v>664</v>
      </c>
    </row>
    <row r="62" spans="1:1" x14ac:dyDescent="0.25">
      <c r="A62" s="100" t="s">
        <v>367</v>
      </c>
    </row>
    <row r="63" spans="1:1" x14ac:dyDescent="0.25">
      <c r="A63" s="100" t="s">
        <v>369</v>
      </c>
    </row>
    <row r="64" spans="1:1" x14ac:dyDescent="0.25">
      <c r="A64" s="100" t="s">
        <v>665</v>
      </c>
    </row>
    <row r="65" spans="1:1" x14ac:dyDescent="0.25">
      <c r="A65" s="100" t="s">
        <v>391</v>
      </c>
    </row>
    <row r="66" spans="1:1" x14ac:dyDescent="0.25">
      <c r="A66" s="100" t="s">
        <v>400</v>
      </c>
    </row>
    <row r="67" spans="1:1" x14ac:dyDescent="0.25">
      <c r="A67" s="100" t="s">
        <v>404</v>
      </c>
    </row>
    <row r="68" spans="1:1" x14ac:dyDescent="0.25">
      <c r="A68" s="100" t="s">
        <v>412</v>
      </c>
    </row>
    <row r="69" spans="1:1" x14ac:dyDescent="0.25">
      <c r="A69" s="100" t="s">
        <v>416</v>
      </c>
    </row>
    <row r="70" spans="1:1" x14ac:dyDescent="0.25">
      <c r="A70" s="100" t="s">
        <v>676</v>
      </c>
    </row>
    <row r="71" spans="1:1" x14ac:dyDescent="0.25">
      <c r="A71" s="100" t="s">
        <v>425</v>
      </c>
    </row>
    <row r="72" spans="1:1" x14ac:dyDescent="0.25">
      <c r="A72" s="100" t="s">
        <v>431</v>
      </c>
    </row>
    <row r="73" spans="1:1" x14ac:dyDescent="0.25">
      <c r="A73" s="100" t="s">
        <v>433</v>
      </c>
    </row>
    <row r="74" spans="1:1" x14ac:dyDescent="0.25">
      <c r="A74" s="100" t="s">
        <v>437</v>
      </c>
    </row>
    <row r="75" spans="1:1" x14ac:dyDescent="0.25">
      <c r="A75" s="100" t="s">
        <v>439</v>
      </c>
    </row>
    <row r="76" spans="1:1" x14ac:dyDescent="0.25">
      <c r="A76" s="100" t="s">
        <v>443</v>
      </c>
    </row>
    <row r="77" spans="1:1" x14ac:dyDescent="0.25">
      <c r="A77" s="100" t="s">
        <v>677</v>
      </c>
    </row>
    <row r="78" spans="1:1" x14ac:dyDescent="0.25">
      <c r="A78" s="100" t="s">
        <v>451</v>
      </c>
    </row>
    <row r="79" spans="1:1" x14ac:dyDescent="0.25">
      <c r="A79" s="100" t="s">
        <v>453</v>
      </c>
    </row>
    <row r="80" spans="1:1" x14ac:dyDescent="0.25">
      <c r="A80" s="100" t="s">
        <v>456</v>
      </c>
    </row>
    <row r="81" spans="1:1" x14ac:dyDescent="0.25">
      <c r="A81" s="100" t="s">
        <v>458</v>
      </c>
    </row>
    <row r="82" spans="1:1" x14ac:dyDescent="0.25">
      <c r="A82" s="100" t="s">
        <v>460</v>
      </c>
    </row>
    <row r="83" spans="1:1" x14ac:dyDescent="0.25">
      <c r="A83" s="100" t="s">
        <v>462</v>
      </c>
    </row>
    <row r="84" spans="1:1" x14ac:dyDescent="0.25">
      <c r="A84" s="100" t="s">
        <v>464</v>
      </c>
    </row>
    <row r="85" spans="1:1" x14ac:dyDescent="0.25">
      <c r="A85" s="100" t="s">
        <v>466</v>
      </c>
    </row>
    <row r="86" spans="1:1" x14ac:dyDescent="0.25">
      <c r="A86" s="100" t="s">
        <v>468</v>
      </c>
    </row>
    <row r="87" spans="1:1" x14ac:dyDescent="0.25">
      <c r="A87" s="100" t="s">
        <v>472</v>
      </c>
    </row>
    <row r="88" spans="1:1" x14ac:dyDescent="0.25">
      <c r="A88" s="100" t="s">
        <v>474</v>
      </c>
    </row>
    <row r="89" spans="1:1" x14ac:dyDescent="0.25">
      <c r="A89" s="100" t="s">
        <v>486</v>
      </c>
    </row>
    <row r="90" spans="1:1" x14ac:dyDescent="0.25">
      <c r="A90" s="100" t="s">
        <v>490</v>
      </c>
    </row>
    <row r="91" spans="1:1" x14ac:dyDescent="0.25">
      <c r="A91" s="100" t="s">
        <v>500</v>
      </c>
    </row>
    <row r="92" spans="1:1" x14ac:dyDescent="0.25">
      <c r="A92" s="100" t="s">
        <v>502</v>
      </c>
    </row>
    <row r="93" spans="1:1" x14ac:dyDescent="0.25">
      <c r="A93" s="100" t="s">
        <v>504</v>
      </c>
    </row>
    <row r="94" spans="1:1" x14ac:dyDescent="0.25">
      <c r="A94" s="100" t="s">
        <v>512</v>
      </c>
    </row>
    <row r="95" spans="1:1" x14ac:dyDescent="0.25">
      <c r="A95" s="100" t="s">
        <v>519</v>
      </c>
    </row>
    <row r="96" spans="1:1" x14ac:dyDescent="0.25">
      <c r="A96" s="100" t="s">
        <v>521</v>
      </c>
    </row>
    <row r="97" spans="1:1" x14ac:dyDescent="0.25">
      <c r="A97" s="100" t="s">
        <v>523</v>
      </c>
    </row>
    <row r="98" spans="1:1" x14ac:dyDescent="0.25">
      <c r="A98" s="100" t="s">
        <v>526</v>
      </c>
    </row>
    <row r="99" spans="1:1" x14ac:dyDescent="0.25">
      <c r="A99" s="100" t="s">
        <v>530</v>
      </c>
    </row>
    <row r="100" spans="1:1" x14ac:dyDescent="0.25">
      <c r="A100" s="100" t="s">
        <v>687</v>
      </c>
    </row>
    <row r="101" spans="1:1" x14ac:dyDescent="0.25">
      <c r="A101" s="100" t="s">
        <v>539</v>
      </c>
    </row>
    <row r="102" spans="1:1" x14ac:dyDescent="0.25">
      <c r="A102" s="100" t="s">
        <v>545</v>
      </c>
    </row>
    <row r="103" spans="1:1" x14ac:dyDescent="0.25">
      <c r="A103" s="100" t="s">
        <v>547</v>
      </c>
    </row>
    <row r="104" spans="1:1" x14ac:dyDescent="0.25">
      <c r="A104" s="100" t="s">
        <v>549</v>
      </c>
    </row>
    <row r="105" spans="1:1" x14ac:dyDescent="0.25">
      <c r="A105" s="100" t="s">
        <v>564</v>
      </c>
    </row>
    <row r="106" spans="1:1" x14ac:dyDescent="0.25">
      <c r="A106" s="100" t="s">
        <v>568</v>
      </c>
    </row>
    <row r="107" spans="1:1" x14ac:dyDescent="0.25">
      <c r="A107" s="100" t="s">
        <v>575</v>
      </c>
    </row>
    <row r="108" spans="1:1" x14ac:dyDescent="0.25">
      <c r="A108" s="100" t="s">
        <v>577</v>
      </c>
    </row>
    <row r="109" spans="1:1" x14ac:dyDescent="0.25">
      <c r="A109" s="100" t="s">
        <v>581</v>
      </c>
    </row>
    <row r="110" spans="1:1" x14ac:dyDescent="0.25">
      <c r="A110" s="100" t="s">
        <v>583</v>
      </c>
    </row>
    <row r="111" spans="1:1" x14ac:dyDescent="0.25">
      <c r="A111" s="100" t="s">
        <v>585</v>
      </c>
    </row>
    <row r="112" spans="1:1" x14ac:dyDescent="0.25">
      <c r="A112" s="100" t="s">
        <v>692</v>
      </c>
    </row>
    <row r="113" spans="1:1" x14ac:dyDescent="0.25">
      <c r="A113" s="100" t="s">
        <v>607</v>
      </c>
    </row>
    <row r="114" spans="1:1" x14ac:dyDescent="0.25">
      <c r="A114" s="100" t="s">
        <v>613</v>
      </c>
    </row>
    <row r="120" spans="1:1" x14ac:dyDescent="0.25">
      <c r="A120" s="100" t="s">
        <v>629</v>
      </c>
    </row>
    <row r="121" spans="1:1" x14ac:dyDescent="0.25">
      <c r="A121" s="100" t="s">
        <v>623</v>
      </c>
    </row>
    <row r="122" spans="1:1" x14ac:dyDescent="0.25">
      <c r="A122" s="100" t="s">
        <v>626</v>
      </c>
    </row>
    <row r="123" spans="1:1" x14ac:dyDescent="0.25">
      <c r="A123" s="100" t="s">
        <v>625</v>
      </c>
    </row>
    <row r="124" spans="1:1" x14ac:dyDescent="0.25">
      <c r="A124" s="100" t="s">
        <v>627</v>
      </c>
    </row>
    <row r="125" spans="1:1" x14ac:dyDescent="0.25">
      <c r="A125" s="100" t="s">
        <v>624</v>
      </c>
    </row>
    <row r="126" spans="1:1" x14ac:dyDescent="0.25">
      <c r="A126" s="100" t="s">
        <v>709</v>
      </c>
    </row>
    <row r="127" spans="1:1" x14ac:dyDescent="0.25">
      <c r="A127" s="100" t="s">
        <v>698</v>
      </c>
    </row>
  </sheetData>
  <sheetProtection password="F165" sheet="1" objects="1" scenarios="1"/>
  <protectedRanges>
    <protectedRange sqref="E5" name="Range1"/>
  </protectedRanges>
  <mergeCells count="1">
    <mergeCell ref="Q20:R20"/>
  </mergeCells>
  <dataValidations count="1">
    <dataValidation type="list" allowBlank="1" showInputMessage="1" showErrorMessage="1" sqref="E5">
      <formula1>$A$1:$A$114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M331"/>
  <sheetViews>
    <sheetView topLeftCell="U313" workbookViewId="0">
      <selection activeCell="AK331" sqref="AK331"/>
    </sheetView>
  </sheetViews>
  <sheetFormatPr defaultRowHeight="15" x14ac:dyDescent="0.25"/>
  <sheetData>
    <row r="1" spans="1:39" ht="33.75" x14ac:dyDescent="0.25">
      <c r="A1" s="61" t="s">
        <v>0</v>
      </c>
      <c r="B1" s="61"/>
      <c r="C1" s="1"/>
      <c r="D1" s="2" t="s">
        <v>1</v>
      </c>
      <c r="E1" s="2"/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100</v>
      </c>
      <c r="P1" s="3"/>
      <c r="Q1" s="83"/>
      <c r="R1" s="3">
        <v>101</v>
      </c>
      <c r="S1" s="3"/>
      <c r="T1" s="83"/>
      <c r="U1" s="3">
        <v>102</v>
      </c>
      <c r="V1" s="3"/>
      <c r="W1" s="83"/>
      <c r="X1" s="3">
        <v>103</v>
      </c>
      <c r="Y1" s="3"/>
      <c r="Z1" s="83"/>
      <c r="AA1" s="3">
        <v>104</v>
      </c>
      <c r="AB1" s="3"/>
      <c r="AC1" s="83"/>
      <c r="AD1" s="3">
        <v>105</v>
      </c>
      <c r="AE1" s="3"/>
      <c r="AF1" s="83"/>
      <c r="AG1" s="3">
        <v>106</v>
      </c>
      <c r="AH1" s="3"/>
      <c r="AI1" s="83"/>
      <c r="AJ1" s="3">
        <v>107</v>
      </c>
      <c r="AK1" s="3"/>
      <c r="AL1" s="83"/>
      <c r="AM1" s="3">
        <v>108</v>
      </c>
    </row>
    <row r="2" spans="1:39" ht="191.25" x14ac:dyDescent="0.25">
      <c r="A2" s="61"/>
      <c r="B2" s="61"/>
      <c r="C2" s="7"/>
      <c r="D2" s="8"/>
      <c r="E2" s="67"/>
      <c r="F2" s="64" t="s">
        <v>2</v>
      </c>
      <c r="G2" s="62"/>
      <c r="H2" s="62"/>
      <c r="I2" s="62"/>
      <c r="J2" s="62"/>
      <c r="K2" s="62"/>
      <c r="L2" s="62"/>
      <c r="M2" s="62"/>
      <c r="N2" s="63"/>
      <c r="O2" s="65" t="s">
        <v>3</v>
      </c>
      <c r="P2" s="64"/>
      <c r="Q2" s="96"/>
      <c r="R2" s="62"/>
      <c r="S2" s="62"/>
      <c r="T2" s="84"/>
      <c r="U2" s="62"/>
      <c r="V2" s="62"/>
      <c r="W2" s="84"/>
      <c r="X2" s="62"/>
      <c r="Y2" s="62"/>
      <c r="Z2" s="84"/>
      <c r="AA2" s="62"/>
      <c r="AB2" s="62"/>
      <c r="AC2" s="84"/>
      <c r="AD2" s="62"/>
      <c r="AE2" s="62"/>
      <c r="AF2" s="84"/>
      <c r="AG2" s="62"/>
      <c r="AH2" s="62"/>
      <c r="AI2" s="84"/>
      <c r="AJ2" s="62"/>
      <c r="AK2" s="62"/>
      <c r="AL2" s="84"/>
      <c r="AM2" s="63"/>
    </row>
    <row r="3" spans="1:39" x14ac:dyDescent="0.25">
      <c r="A3" s="11" t="s">
        <v>4</v>
      </c>
      <c r="B3" s="1"/>
      <c r="C3" s="1"/>
      <c r="D3" s="12"/>
      <c r="E3" s="68"/>
      <c r="F3" s="13"/>
      <c r="G3" s="13"/>
      <c r="H3" s="13"/>
      <c r="I3" s="13"/>
      <c r="J3" s="13"/>
      <c r="K3" s="13"/>
      <c r="L3" s="13"/>
      <c r="M3" s="13"/>
      <c r="N3" s="14"/>
      <c r="O3" s="15"/>
      <c r="P3" s="13"/>
      <c r="Q3" s="85"/>
      <c r="R3" s="13"/>
      <c r="S3" s="13"/>
      <c r="T3" s="85"/>
      <c r="U3" s="13"/>
      <c r="V3" s="13"/>
      <c r="W3" s="85"/>
      <c r="X3" s="13"/>
      <c r="Y3" s="13"/>
      <c r="Z3" s="85"/>
      <c r="AA3" s="13"/>
      <c r="AB3" s="13"/>
      <c r="AC3" s="85"/>
      <c r="AD3" s="13"/>
      <c r="AE3" s="13"/>
      <c r="AF3" s="85"/>
      <c r="AG3" s="13"/>
      <c r="AH3" s="13"/>
      <c r="AI3" s="85"/>
      <c r="AJ3" s="13"/>
      <c r="AK3" s="13"/>
      <c r="AL3" s="85"/>
      <c r="AM3" s="14"/>
    </row>
    <row r="4" spans="1:39" x14ac:dyDescent="0.25">
      <c r="A4" s="18" t="s">
        <v>5</v>
      </c>
      <c r="B4" s="1"/>
      <c r="C4" s="1"/>
      <c r="D4" s="12"/>
      <c r="E4" s="68"/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4" t="s">
        <v>14</v>
      </c>
      <c r="O4" s="15" t="s">
        <v>6</v>
      </c>
      <c r="P4" s="13"/>
      <c r="Q4" s="85"/>
      <c r="R4" s="13" t="s">
        <v>7</v>
      </c>
      <c r="S4" s="13"/>
      <c r="T4" s="85"/>
      <c r="U4" s="13" t="s">
        <v>8</v>
      </c>
      <c r="V4" s="13"/>
      <c r="W4" s="85"/>
      <c r="X4" s="13" t="s">
        <v>9</v>
      </c>
      <c r="Y4" s="13"/>
      <c r="Z4" s="85"/>
      <c r="AA4" s="13" t="s">
        <v>10</v>
      </c>
      <c r="AB4" s="13"/>
      <c r="AC4" s="85"/>
      <c r="AD4" s="13" t="s">
        <v>11</v>
      </c>
      <c r="AE4" s="13"/>
      <c r="AF4" s="85"/>
      <c r="AG4" s="13" t="s">
        <v>12</v>
      </c>
      <c r="AH4" s="13"/>
      <c r="AI4" s="85"/>
      <c r="AJ4" s="13" t="s">
        <v>13</v>
      </c>
      <c r="AK4" s="13"/>
      <c r="AL4" s="85"/>
      <c r="AM4" s="14" t="s">
        <v>14</v>
      </c>
    </row>
    <row r="5" spans="1:39" ht="15.75" thickBot="1" x14ac:dyDescent="0.3">
      <c r="A5" s="19"/>
      <c r="B5" s="20" t="s">
        <v>15</v>
      </c>
      <c r="C5" s="20" t="s">
        <v>16</v>
      </c>
      <c r="D5" s="21"/>
      <c r="E5" s="69"/>
      <c r="F5" s="22"/>
      <c r="G5" s="22"/>
      <c r="H5" s="22"/>
      <c r="I5" s="22"/>
      <c r="J5" s="22"/>
      <c r="K5" s="22"/>
      <c r="L5" s="22"/>
      <c r="M5" s="22"/>
      <c r="N5" s="23"/>
      <c r="O5" s="24"/>
      <c r="P5" s="22"/>
      <c r="Q5" s="86"/>
      <c r="R5" s="22"/>
      <c r="S5" s="22"/>
      <c r="T5" s="86"/>
      <c r="U5" s="22"/>
      <c r="V5" s="22"/>
      <c r="W5" s="86"/>
      <c r="X5" s="22"/>
      <c r="Y5" s="22"/>
      <c r="Z5" s="86"/>
      <c r="AA5" s="22"/>
      <c r="AB5" s="22"/>
      <c r="AC5" s="86"/>
      <c r="AD5" s="22"/>
      <c r="AE5" s="22"/>
      <c r="AF5" s="86"/>
      <c r="AG5" s="22"/>
      <c r="AH5" s="22"/>
      <c r="AI5" s="86"/>
      <c r="AJ5" s="22"/>
      <c r="AK5" s="22"/>
      <c r="AL5" s="86"/>
      <c r="AM5" s="23"/>
    </row>
    <row r="6" spans="1:39" x14ac:dyDescent="0.25">
      <c r="A6" s="25" t="s">
        <v>17</v>
      </c>
      <c r="B6" s="26" t="s">
        <v>18</v>
      </c>
      <c r="C6" s="27" t="s">
        <v>19</v>
      </c>
      <c r="D6" s="28" t="s">
        <v>20</v>
      </c>
      <c r="E6" s="28" t="str">
        <f>VLOOKUP(D6,Sheet2!A$1:B$353,2,FALSE)</f>
        <v>Large Urban</v>
      </c>
      <c r="F6" s="29">
        <v>2676</v>
      </c>
      <c r="G6" s="29">
        <v>4924</v>
      </c>
      <c r="H6" s="29">
        <v>11276</v>
      </c>
      <c r="I6" s="29">
        <v>6067</v>
      </c>
      <c r="J6" s="29">
        <v>1877</v>
      </c>
      <c r="K6" s="29">
        <v>698</v>
      </c>
      <c r="L6" s="29">
        <v>304</v>
      </c>
      <c r="M6" s="29">
        <v>10</v>
      </c>
      <c r="N6" s="30">
        <v>27832</v>
      </c>
      <c r="O6" s="31">
        <v>19</v>
      </c>
      <c r="P6" s="66">
        <f t="shared" ref="P6:P69" si="0">O6/F6</f>
        <v>7.1001494768310911E-3</v>
      </c>
      <c r="Q6" s="87">
        <f t="shared" ref="Q6:Q69" si="1">1+SUMPRODUCT((E$6:E$331=E6)*(P$6:P$331&gt;P6))</f>
        <v>19</v>
      </c>
      <c r="R6" s="29">
        <v>28</v>
      </c>
      <c r="S6" s="66">
        <f t="shared" ref="S6:S69" si="2">R6/G6</f>
        <v>5.686433793663688E-3</v>
      </c>
      <c r="T6" s="87">
        <f t="shared" ref="T6:T69" si="3">1+SUMPRODUCT((E$6:E$331=E6)*(S$6:S$331&gt;S6))</f>
        <v>20</v>
      </c>
      <c r="U6" s="29">
        <v>85</v>
      </c>
      <c r="V6" s="66">
        <f t="shared" ref="V6:V69" si="4">U6/H6</f>
        <v>7.5381340901028732E-3</v>
      </c>
      <c r="W6" s="87">
        <f t="shared" ref="W6:W69" si="5">1+SUMPRODUCT((E$6:E$331=E6)*(V$6:V$331&gt;V6))</f>
        <v>15</v>
      </c>
      <c r="X6" s="29">
        <v>49</v>
      </c>
      <c r="Y6" s="66">
        <f t="shared" ref="Y6:Y69" si="6">X6/I6</f>
        <v>8.0764793143233895E-3</v>
      </c>
      <c r="Z6" s="87">
        <f t="shared" ref="Z6:Z69" si="7">1+SUMPRODUCT((E$6:E$331=E6)*(Y$6:Y$331&gt;Y6))</f>
        <v>16</v>
      </c>
      <c r="AA6" s="29">
        <v>13</v>
      </c>
      <c r="AB6" s="66">
        <f t="shared" ref="AB6:AB69" si="8">AA6/J6</f>
        <v>6.9259456579648373E-3</v>
      </c>
      <c r="AC6" s="87">
        <f t="shared" ref="AC6:AC69" si="9">1+SUMPRODUCT((E$6:E$331=E6)*(AB$6:AB$331&gt;AB6))</f>
        <v>15</v>
      </c>
      <c r="AD6" s="29">
        <v>6</v>
      </c>
      <c r="AE6" s="66">
        <f t="shared" ref="AE6:AE69" si="10">AD6/K6</f>
        <v>8.5959885386819486E-3</v>
      </c>
      <c r="AF6" s="87">
        <f t="shared" ref="AF6:AF69" si="11">1+SUMPRODUCT((E$6:E$331=E6)*(AE$6:AE$331&gt;AE6))</f>
        <v>14</v>
      </c>
      <c r="AG6" s="29">
        <v>4</v>
      </c>
      <c r="AH6" s="66">
        <f t="shared" ref="AH6:AH69" si="12">AG6/L6</f>
        <v>1.3157894736842105E-2</v>
      </c>
      <c r="AI6" s="87">
        <f t="shared" ref="AI6:AI69" si="13">1+SUMPRODUCT((E$6:E$331=E6)*(AH$6:AH$331&gt;AH6))</f>
        <v>8</v>
      </c>
      <c r="AJ6" s="29">
        <v>0</v>
      </c>
      <c r="AK6" s="66">
        <f t="shared" ref="AK6:AK69" si="14">AJ6/M6</f>
        <v>0</v>
      </c>
      <c r="AL6" s="87">
        <f t="shared" ref="AL6:AL69" si="15">1+SUMPRODUCT((E$6:E$331=E6)*(AK$6:AK$331&gt;AK6))</f>
        <v>27</v>
      </c>
      <c r="AM6" s="30">
        <v>204</v>
      </c>
    </row>
    <row r="7" spans="1:39" x14ac:dyDescent="0.25">
      <c r="A7" s="25" t="s">
        <v>29</v>
      </c>
      <c r="B7" s="26" t="s">
        <v>18</v>
      </c>
      <c r="C7" s="27" t="s">
        <v>25</v>
      </c>
      <c r="D7" s="28" t="s">
        <v>30</v>
      </c>
      <c r="E7" s="28" t="str">
        <f>VLOOKUP(D7,Sheet2!A$1:B$353,2,FALSE)</f>
        <v>Other Urban</v>
      </c>
      <c r="F7" s="29">
        <v>29071</v>
      </c>
      <c r="G7" s="29">
        <v>10559</v>
      </c>
      <c r="H7" s="29">
        <v>8168</v>
      </c>
      <c r="I7" s="29">
        <v>3529</v>
      </c>
      <c r="J7" s="29">
        <v>1152</v>
      </c>
      <c r="K7" s="29">
        <v>405</v>
      </c>
      <c r="L7" s="29">
        <v>123</v>
      </c>
      <c r="M7" s="29">
        <v>23</v>
      </c>
      <c r="N7" s="30">
        <v>53030</v>
      </c>
      <c r="O7" s="31">
        <v>87</v>
      </c>
      <c r="P7" s="66">
        <f t="shared" si="0"/>
        <v>2.9926731106601082E-3</v>
      </c>
      <c r="Q7" s="87">
        <f t="shared" si="1"/>
        <v>41</v>
      </c>
      <c r="R7" s="29">
        <v>26</v>
      </c>
      <c r="S7" s="66">
        <f t="shared" si="2"/>
        <v>2.4623543896202292E-3</v>
      </c>
      <c r="T7" s="87">
        <f t="shared" si="3"/>
        <v>45</v>
      </c>
      <c r="U7" s="29">
        <v>14</v>
      </c>
      <c r="V7" s="66">
        <f t="shared" si="4"/>
        <v>1.7140058765915769E-3</v>
      </c>
      <c r="W7" s="87">
        <f t="shared" si="5"/>
        <v>46</v>
      </c>
      <c r="X7" s="29">
        <v>11</v>
      </c>
      <c r="Y7" s="66">
        <f t="shared" si="6"/>
        <v>3.1170303202040237E-3</v>
      </c>
      <c r="Z7" s="87">
        <f t="shared" si="7"/>
        <v>36</v>
      </c>
      <c r="AA7" s="29">
        <v>6</v>
      </c>
      <c r="AB7" s="66">
        <f t="shared" si="8"/>
        <v>5.208333333333333E-3</v>
      </c>
      <c r="AC7" s="87">
        <f t="shared" si="9"/>
        <v>23</v>
      </c>
      <c r="AD7" s="29">
        <v>2</v>
      </c>
      <c r="AE7" s="66">
        <f t="shared" si="10"/>
        <v>4.9382716049382715E-3</v>
      </c>
      <c r="AF7" s="87">
        <f t="shared" si="11"/>
        <v>28</v>
      </c>
      <c r="AG7" s="29">
        <v>0</v>
      </c>
      <c r="AH7" s="66">
        <f t="shared" si="12"/>
        <v>0</v>
      </c>
      <c r="AI7" s="87">
        <f t="shared" si="13"/>
        <v>52</v>
      </c>
      <c r="AJ7" s="29">
        <v>0</v>
      </c>
      <c r="AK7" s="66">
        <f t="shared" si="14"/>
        <v>0</v>
      </c>
      <c r="AL7" s="87">
        <f t="shared" si="15"/>
        <v>28</v>
      </c>
      <c r="AM7" s="30">
        <v>146</v>
      </c>
    </row>
    <row r="8" spans="1:39" x14ac:dyDescent="0.25">
      <c r="A8" s="25" t="s">
        <v>37</v>
      </c>
      <c r="B8" s="26" t="s">
        <v>38</v>
      </c>
      <c r="C8" s="27" t="s">
        <v>39</v>
      </c>
      <c r="D8" s="28" t="s">
        <v>628</v>
      </c>
      <c r="E8" s="28" t="str">
        <f>VLOOKUP(D8,Sheet2!A$1:B$353,2,FALSE)</f>
        <v>Major Urban</v>
      </c>
      <c r="F8" s="29">
        <v>7164</v>
      </c>
      <c r="G8" s="29">
        <v>10844</v>
      </c>
      <c r="H8" s="29">
        <v>43437</v>
      </c>
      <c r="I8" s="29">
        <v>8488</v>
      </c>
      <c r="J8" s="29">
        <v>1703</v>
      </c>
      <c r="K8" s="29">
        <v>330</v>
      </c>
      <c r="L8" s="29">
        <v>44</v>
      </c>
      <c r="M8" s="29">
        <v>18</v>
      </c>
      <c r="N8" s="30">
        <v>72028</v>
      </c>
      <c r="O8" s="31">
        <v>20</v>
      </c>
      <c r="P8" s="66">
        <f t="shared" si="0"/>
        <v>2.7917364600781687E-3</v>
      </c>
      <c r="Q8" s="87">
        <f t="shared" si="1"/>
        <v>55</v>
      </c>
      <c r="R8" s="29">
        <v>33</v>
      </c>
      <c r="S8" s="66">
        <f t="shared" si="2"/>
        <v>3.0431575064551828E-3</v>
      </c>
      <c r="T8" s="87">
        <f t="shared" si="3"/>
        <v>55</v>
      </c>
      <c r="U8" s="29">
        <v>103</v>
      </c>
      <c r="V8" s="66">
        <f t="shared" si="4"/>
        <v>2.3712503165504062E-3</v>
      </c>
      <c r="W8" s="87">
        <f t="shared" si="5"/>
        <v>57</v>
      </c>
      <c r="X8" s="29">
        <v>19</v>
      </c>
      <c r="Y8" s="66">
        <f t="shared" si="6"/>
        <v>2.2384542884071631E-3</v>
      </c>
      <c r="Z8" s="87">
        <f t="shared" si="7"/>
        <v>58</v>
      </c>
      <c r="AA8" s="29">
        <v>5</v>
      </c>
      <c r="AB8" s="66">
        <f t="shared" si="8"/>
        <v>2.935995302407516E-3</v>
      </c>
      <c r="AC8" s="87">
        <f t="shared" si="9"/>
        <v>52</v>
      </c>
      <c r="AD8" s="29">
        <v>1</v>
      </c>
      <c r="AE8" s="66">
        <f t="shared" si="10"/>
        <v>3.0303030303030303E-3</v>
      </c>
      <c r="AF8" s="87">
        <f t="shared" si="11"/>
        <v>50</v>
      </c>
      <c r="AG8" s="29">
        <v>0</v>
      </c>
      <c r="AH8" s="66">
        <f t="shared" si="12"/>
        <v>0</v>
      </c>
      <c r="AI8" s="87">
        <f t="shared" si="13"/>
        <v>67</v>
      </c>
      <c r="AJ8" s="29">
        <v>0</v>
      </c>
      <c r="AK8" s="66">
        <f t="shared" si="14"/>
        <v>0</v>
      </c>
      <c r="AL8" s="87">
        <f t="shared" si="15"/>
        <v>53</v>
      </c>
      <c r="AM8" s="30">
        <v>181</v>
      </c>
    </row>
    <row r="9" spans="1:39" x14ac:dyDescent="0.25">
      <c r="A9" s="25" t="s">
        <v>42</v>
      </c>
      <c r="B9" s="26" t="s">
        <v>43</v>
      </c>
      <c r="C9" s="27" t="s">
        <v>44</v>
      </c>
      <c r="D9" s="28" t="s">
        <v>45</v>
      </c>
      <c r="E9" s="28" t="str">
        <f>VLOOKUP(D9,Sheet2!A$1:B$353,2,FALSE)</f>
        <v>Other Urban</v>
      </c>
      <c r="F9" s="29">
        <v>63776</v>
      </c>
      <c r="G9" s="29">
        <v>16872</v>
      </c>
      <c r="H9" s="29">
        <v>12285</v>
      </c>
      <c r="I9" s="29">
        <v>8024</v>
      </c>
      <c r="J9" s="29">
        <v>3437</v>
      </c>
      <c r="K9" s="29">
        <v>1333</v>
      </c>
      <c r="L9" s="29">
        <v>597</v>
      </c>
      <c r="M9" s="29">
        <v>37</v>
      </c>
      <c r="N9" s="30">
        <v>106361</v>
      </c>
      <c r="O9" s="31">
        <v>53</v>
      </c>
      <c r="P9" s="66">
        <f t="shared" si="0"/>
        <v>8.3103361766181634E-4</v>
      </c>
      <c r="Q9" s="87">
        <f t="shared" si="1"/>
        <v>53</v>
      </c>
      <c r="R9" s="29">
        <v>26</v>
      </c>
      <c r="S9" s="66">
        <f t="shared" si="2"/>
        <v>1.5410146989094358E-3</v>
      </c>
      <c r="T9" s="87">
        <f t="shared" si="3"/>
        <v>51</v>
      </c>
      <c r="U9" s="29">
        <v>14</v>
      </c>
      <c r="V9" s="66">
        <f t="shared" si="4"/>
        <v>1.1396011396011395E-3</v>
      </c>
      <c r="W9" s="87">
        <f t="shared" si="5"/>
        <v>52</v>
      </c>
      <c r="X9" s="29">
        <v>13</v>
      </c>
      <c r="Y9" s="66">
        <f t="shared" si="6"/>
        <v>1.6201395812562313E-3</v>
      </c>
      <c r="Z9" s="87">
        <f t="shared" si="7"/>
        <v>50</v>
      </c>
      <c r="AA9" s="29">
        <v>12</v>
      </c>
      <c r="AB9" s="66">
        <f t="shared" si="8"/>
        <v>3.4914169333721268E-3</v>
      </c>
      <c r="AC9" s="87">
        <f t="shared" si="9"/>
        <v>36</v>
      </c>
      <c r="AD9" s="29">
        <v>3</v>
      </c>
      <c r="AE9" s="66">
        <f t="shared" si="10"/>
        <v>2.2505626406601649E-3</v>
      </c>
      <c r="AF9" s="87">
        <f t="shared" si="11"/>
        <v>46</v>
      </c>
      <c r="AG9" s="29">
        <v>3</v>
      </c>
      <c r="AH9" s="66">
        <f t="shared" si="12"/>
        <v>5.0251256281407036E-3</v>
      </c>
      <c r="AI9" s="87">
        <f t="shared" si="13"/>
        <v>37</v>
      </c>
      <c r="AJ9" s="29">
        <v>0</v>
      </c>
      <c r="AK9" s="66">
        <f t="shared" si="14"/>
        <v>0</v>
      </c>
      <c r="AL9" s="87">
        <f t="shared" si="15"/>
        <v>28</v>
      </c>
      <c r="AM9" s="30">
        <v>124</v>
      </c>
    </row>
    <row r="10" spans="1:39" x14ac:dyDescent="0.25">
      <c r="A10" s="25" t="s">
        <v>46</v>
      </c>
      <c r="B10" s="26" t="s">
        <v>18</v>
      </c>
      <c r="C10" s="27" t="s">
        <v>22</v>
      </c>
      <c r="D10" s="28" t="s">
        <v>47</v>
      </c>
      <c r="E10" s="28" t="str">
        <f>VLOOKUP(D10,Sheet2!A$1:B$353,2,FALSE)</f>
        <v>Other Urban</v>
      </c>
      <c r="F10" s="29">
        <v>19686</v>
      </c>
      <c r="G10" s="29">
        <v>5409</v>
      </c>
      <c r="H10" s="29">
        <v>4595</v>
      </c>
      <c r="I10" s="29">
        <v>2274</v>
      </c>
      <c r="J10" s="29">
        <v>959</v>
      </c>
      <c r="K10" s="29">
        <v>232</v>
      </c>
      <c r="L10" s="29">
        <v>68</v>
      </c>
      <c r="M10" s="29">
        <v>9</v>
      </c>
      <c r="N10" s="30">
        <v>33232</v>
      </c>
      <c r="O10" s="31">
        <v>240</v>
      </c>
      <c r="P10" s="66">
        <f t="shared" si="0"/>
        <v>1.21914050594331E-2</v>
      </c>
      <c r="Q10" s="87">
        <f t="shared" si="1"/>
        <v>19</v>
      </c>
      <c r="R10" s="29">
        <v>61</v>
      </c>
      <c r="S10" s="66">
        <f t="shared" si="2"/>
        <v>1.1277500462192641E-2</v>
      </c>
      <c r="T10" s="87">
        <f t="shared" si="3"/>
        <v>13</v>
      </c>
      <c r="U10" s="29">
        <v>35</v>
      </c>
      <c r="V10" s="66">
        <f t="shared" si="4"/>
        <v>7.6169749727965181E-3</v>
      </c>
      <c r="W10" s="87">
        <f t="shared" si="5"/>
        <v>20</v>
      </c>
      <c r="X10" s="29">
        <v>27</v>
      </c>
      <c r="Y10" s="66">
        <f t="shared" si="6"/>
        <v>1.1873350923482849E-2</v>
      </c>
      <c r="Z10" s="87">
        <f t="shared" si="7"/>
        <v>11</v>
      </c>
      <c r="AA10" s="29">
        <v>3</v>
      </c>
      <c r="AB10" s="66">
        <f t="shared" si="8"/>
        <v>3.1282586027111575E-3</v>
      </c>
      <c r="AC10" s="87">
        <f t="shared" si="9"/>
        <v>41</v>
      </c>
      <c r="AD10" s="29">
        <v>4</v>
      </c>
      <c r="AE10" s="66">
        <f t="shared" si="10"/>
        <v>1.7241379310344827E-2</v>
      </c>
      <c r="AF10" s="87">
        <f t="shared" si="11"/>
        <v>8</v>
      </c>
      <c r="AG10" s="29">
        <v>0</v>
      </c>
      <c r="AH10" s="66">
        <f t="shared" si="12"/>
        <v>0</v>
      </c>
      <c r="AI10" s="87">
        <f t="shared" si="13"/>
        <v>52</v>
      </c>
      <c r="AJ10" s="29">
        <v>0</v>
      </c>
      <c r="AK10" s="66">
        <f t="shared" si="14"/>
        <v>0</v>
      </c>
      <c r="AL10" s="87">
        <f t="shared" si="15"/>
        <v>28</v>
      </c>
      <c r="AM10" s="30">
        <v>370</v>
      </c>
    </row>
    <row r="11" spans="1:39" x14ac:dyDescent="0.25">
      <c r="A11" s="25" t="s">
        <v>48</v>
      </c>
      <c r="B11" s="26" t="s">
        <v>18</v>
      </c>
      <c r="C11" s="27" t="s">
        <v>10</v>
      </c>
      <c r="D11" s="28" t="s">
        <v>49</v>
      </c>
      <c r="E11" s="28" t="str">
        <f>VLOOKUP(D11,Sheet2!A$1:B$353,2,FALSE)</f>
        <v>Other Urban</v>
      </c>
      <c r="F11" s="29">
        <v>8753</v>
      </c>
      <c r="G11" s="29">
        <v>15450</v>
      </c>
      <c r="H11" s="29">
        <v>23654</v>
      </c>
      <c r="I11" s="29">
        <v>13962</v>
      </c>
      <c r="J11" s="29">
        <v>7146</v>
      </c>
      <c r="K11" s="29">
        <v>4472</v>
      </c>
      <c r="L11" s="29">
        <v>1898</v>
      </c>
      <c r="M11" s="29">
        <v>152</v>
      </c>
      <c r="N11" s="30">
        <v>75487</v>
      </c>
      <c r="O11" s="31">
        <v>34</v>
      </c>
      <c r="P11" s="66">
        <f t="shared" si="0"/>
        <v>3.8843824974294527E-3</v>
      </c>
      <c r="Q11" s="87">
        <f t="shared" si="1"/>
        <v>36</v>
      </c>
      <c r="R11" s="29">
        <v>50</v>
      </c>
      <c r="S11" s="66">
        <f t="shared" si="2"/>
        <v>3.2362459546925568E-3</v>
      </c>
      <c r="T11" s="87">
        <f t="shared" si="3"/>
        <v>40</v>
      </c>
      <c r="U11" s="29">
        <v>51</v>
      </c>
      <c r="V11" s="66">
        <f t="shared" si="4"/>
        <v>2.1560835376680477E-3</v>
      </c>
      <c r="W11" s="87">
        <f t="shared" si="5"/>
        <v>44</v>
      </c>
      <c r="X11" s="29">
        <v>33</v>
      </c>
      <c r="Y11" s="66">
        <f t="shared" si="6"/>
        <v>2.363558229480017E-3</v>
      </c>
      <c r="Z11" s="87">
        <f t="shared" si="7"/>
        <v>43</v>
      </c>
      <c r="AA11" s="29">
        <v>10</v>
      </c>
      <c r="AB11" s="66">
        <f t="shared" si="8"/>
        <v>1.399384270920795E-3</v>
      </c>
      <c r="AC11" s="87">
        <f t="shared" si="9"/>
        <v>51</v>
      </c>
      <c r="AD11" s="29">
        <v>9</v>
      </c>
      <c r="AE11" s="66">
        <f t="shared" si="10"/>
        <v>2.0125223613595708E-3</v>
      </c>
      <c r="AF11" s="87">
        <f t="shared" si="11"/>
        <v>47</v>
      </c>
      <c r="AG11" s="29">
        <v>6</v>
      </c>
      <c r="AH11" s="66">
        <f t="shared" si="12"/>
        <v>3.1612223393045311E-3</v>
      </c>
      <c r="AI11" s="87">
        <f t="shared" si="13"/>
        <v>47</v>
      </c>
      <c r="AJ11" s="29">
        <v>0</v>
      </c>
      <c r="AK11" s="66">
        <f t="shared" si="14"/>
        <v>0</v>
      </c>
      <c r="AL11" s="87">
        <f t="shared" si="15"/>
        <v>28</v>
      </c>
      <c r="AM11" s="30">
        <v>193</v>
      </c>
    </row>
    <row r="12" spans="1:39" x14ac:dyDescent="0.25">
      <c r="A12" s="25" t="s">
        <v>51</v>
      </c>
      <c r="B12" s="26" t="s">
        <v>18</v>
      </c>
      <c r="C12" s="27" t="s">
        <v>25</v>
      </c>
      <c r="D12" s="28" t="s">
        <v>52</v>
      </c>
      <c r="E12" s="28" t="str">
        <f>VLOOKUP(D12,Sheet2!A$1:B$353,2,FALSE)</f>
        <v>Rural 50</v>
      </c>
      <c r="F12" s="29">
        <v>26156</v>
      </c>
      <c r="G12" s="29">
        <v>7431</v>
      </c>
      <c r="H12" s="29">
        <v>6041</v>
      </c>
      <c r="I12" s="29">
        <v>5810</v>
      </c>
      <c r="J12" s="29">
        <v>2934</v>
      </c>
      <c r="K12" s="29">
        <v>1359</v>
      </c>
      <c r="L12" s="29">
        <v>681</v>
      </c>
      <c r="M12" s="29">
        <v>56</v>
      </c>
      <c r="N12" s="30">
        <v>50468</v>
      </c>
      <c r="O12" s="31">
        <v>55</v>
      </c>
      <c r="P12" s="66">
        <f t="shared" si="0"/>
        <v>2.1027680073405718E-3</v>
      </c>
      <c r="Q12" s="87">
        <f t="shared" si="1"/>
        <v>46</v>
      </c>
      <c r="R12" s="29">
        <v>24</v>
      </c>
      <c r="S12" s="66">
        <f t="shared" si="2"/>
        <v>3.229713362939039E-3</v>
      </c>
      <c r="T12" s="87">
        <f t="shared" si="3"/>
        <v>42</v>
      </c>
      <c r="U12" s="29">
        <v>12</v>
      </c>
      <c r="V12" s="66">
        <f t="shared" si="4"/>
        <v>1.986426088395961E-3</v>
      </c>
      <c r="W12" s="87">
        <f t="shared" si="5"/>
        <v>46</v>
      </c>
      <c r="X12" s="29">
        <v>15</v>
      </c>
      <c r="Y12" s="66">
        <f t="shared" si="6"/>
        <v>2.5817555938037868E-3</v>
      </c>
      <c r="Z12" s="87">
        <f t="shared" si="7"/>
        <v>43</v>
      </c>
      <c r="AA12" s="29">
        <v>13</v>
      </c>
      <c r="AB12" s="66">
        <f t="shared" si="8"/>
        <v>4.4308111792774373E-3</v>
      </c>
      <c r="AC12" s="87">
        <f t="shared" si="9"/>
        <v>35</v>
      </c>
      <c r="AD12" s="29">
        <v>11</v>
      </c>
      <c r="AE12" s="66">
        <f t="shared" si="10"/>
        <v>8.0941869021339229E-3</v>
      </c>
      <c r="AF12" s="87">
        <f t="shared" si="11"/>
        <v>23</v>
      </c>
      <c r="AG12" s="29">
        <v>5</v>
      </c>
      <c r="AH12" s="66">
        <f t="shared" si="12"/>
        <v>7.3421439060205578E-3</v>
      </c>
      <c r="AI12" s="87">
        <f t="shared" si="13"/>
        <v>33</v>
      </c>
      <c r="AJ12" s="29">
        <v>0</v>
      </c>
      <c r="AK12" s="66">
        <f t="shared" si="14"/>
        <v>0</v>
      </c>
      <c r="AL12" s="87">
        <f t="shared" si="15"/>
        <v>44</v>
      </c>
      <c r="AM12" s="30">
        <v>135</v>
      </c>
    </row>
    <row r="13" spans="1:39" x14ac:dyDescent="0.25">
      <c r="A13" s="25" t="s">
        <v>57</v>
      </c>
      <c r="B13" s="26" t="s">
        <v>38</v>
      </c>
      <c r="C13" s="27" t="s">
        <v>39</v>
      </c>
      <c r="D13" s="28" t="s">
        <v>58</v>
      </c>
      <c r="E13" s="28" t="str">
        <f>VLOOKUP(D13,Sheet2!A$1:B$353,2,FALSE)</f>
        <v>Major Urban</v>
      </c>
      <c r="F13" s="29">
        <v>4869</v>
      </c>
      <c r="G13" s="29">
        <v>10300</v>
      </c>
      <c r="H13" s="29">
        <v>28438</v>
      </c>
      <c r="I13" s="29">
        <v>26757</v>
      </c>
      <c r="J13" s="29">
        <v>19131</v>
      </c>
      <c r="K13" s="29">
        <v>4612</v>
      </c>
      <c r="L13" s="29">
        <v>1667</v>
      </c>
      <c r="M13" s="29">
        <v>45</v>
      </c>
      <c r="N13" s="30">
        <v>95819</v>
      </c>
      <c r="O13" s="31">
        <v>0</v>
      </c>
      <c r="P13" s="66">
        <f t="shared" si="0"/>
        <v>0</v>
      </c>
      <c r="Q13" s="87">
        <f t="shared" si="1"/>
        <v>67</v>
      </c>
      <c r="R13" s="29">
        <v>7</v>
      </c>
      <c r="S13" s="66">
        <f t="shared" si="2"/>
        <v>6.7961165048543689E-4</v>
      </c>
      <c r="T13" s="87">
        <f t="shared" si="3"/>
        <v>67</v>
      </c>
      <c r="U13" s="29">
        <v>12</v>
      </c>
      <c r="V13" s="66">
        <f t="shared" si="4"/>
        <v>4.2197060271467756E-4</v>
      </c>
      <c r="W13" s="87">
        <f t="shared" si="5"/>
        <v>68</v>
      </c>
      <c r="X13" s="29">
        <v>4</v>
      </c>
      <c r="Y13" s="66">
        <f t="shared" si="6"/>
        <v>1.4949359046230893E-4</v>
      </c>
      <c r="Z13" s="87">
        <f t="shared" si="7"/>
        <v>70</v>
      </c>
      <c r="AA13" s="29">
        <v>6</v>
      </c>
      <c r="AB13" s="66">
        <f t="shared" si="8"/>
        <v>3.1362709738121374E-4</v>
      </c>
      <c r="AC13" s="87">
        <f t="shared" si="9"/>
        <v>69</v>
      </c>
      <c r="AD13" s="29">
        <v>1</v>
      </c>
      <c r="AE13" s="66">
        <f t="shared" si="10"/>
        <v>2.1682567215958369E-4</v>
      </c>
      <c r="AF13" s="87">
        <f t="shared" si="11"/>
        <v>66</v>
      </c>
      <c r="AG13" s="29">
        <v>3</v>
      </c>
      <c r="AH13" s="66">
        <f t="shared" si="12"/>
        <v>1.7996400719856029E-3</v>
      </c>
      <c r="AI13" s="87">
        <f t="shared" si="13"/>
        <v>60</v>
      </c>
      <c r="AJ13" s="29">
        <v>0</v>
      </c>
      <c r="AK13" s="66">
        <f t="shared" si="14"/>
        <v>0</v>
      </c>
      <c r="AL13" s="87">
        <f t="shared" si="15"/>
        <v>53</v>
      </c>
      <c r="AM13" s="30">
        <v>33</v>
      </c>
    </row>
    <row r="14" spans="1:39" x14ac:dyDescent="0.25">
      <c r="A14" s="25" t="s">
        <v>64</v>
      </c>
      <c r="B14" s="26" t="s">
        <v>54</v>
      </c>
      <c r="C14" s="27" t="s">
        <v>22</v>
      </c>
      <c r="D14" s="28" t="s">
        <v>633</v>
      </c>
      <c r="E14" s="28" t="str">
        <f>VLOOKUP(D14,Sheet2!A$1:B$353,2,FALSE)</f>
        <v>Other Urban</v>
      </c>
      <c r="F14" s="29">
        <v>35148</v>
      </c>
      <c r="G14" s="29">
        <v>8940</v>
      </c>
      <c r="H14" s="29">
        <v>8131</v>
      </c>
      <c r="I14" s="29">
        <v>4253</v>
      </c>
      <c r="J14" s="29">
        <v>2032</v>
      </c>
      <c r="K14" s="29">
        <v>770</v>
      </c>
      <c r="L14" s="29">
        <v>572</v>
      </c>
      <c r="M14" s="29">
        <v>75</v>
      </c>
      <c r="N14" s="30">
        <v>59921</v>
      </c>
      <c r="O14" s="31">
        <v>30</v>
      </c>
      <c r="P14" s="66">
        <f t="shared" si="0"/>
        <v>8.5353362922499152E-4</v>
      </c>
      <c r="Q14" s="87">
        <f t="shared" si="1"/>
        <v>51</v>
      </c>
      <c r="R14" s="29">
        <v>3</v>
      </c>
      <c r="S14" s="66">
        <f t="shared" si="2"/>
        <v>3.355704697986577E-4</v>
      </c>
      <c r="T14" s="87">
        <f t="shared" si="3"/>
        <v>57</v>
      </c>
      <c r="U14" s="29">
        <v>6</v>
      </c>
      <c r="V14" s="66">
        <f t="shared" si="4"/>
        <v>7.3791661542245727E-4</v>
      </c>
      <c r="W14" s="87">
        <f t="shared" si="5"/>
        <v>55</v>
      </c>
      <c r="X14" s="29">
        <v>4</v>
      </c>
      <c r="Y14" s="66">
        <f t="shared" si="6"/>
        <v>9.4051257935574893E-4</v>
      </c>
      <c r="Z14" s="87">
        <f t="shared" si="7"/>
        <v>55</v>
      </c>
      <c r="AA14" s="29">
        <v>2</v>
      </c>
      <c r="AB14" s="66">
        <f t="shared" si="8"/>
        <v>9.8425196850393699E-4</v>
      </c>
      <c r="AC14" s="87">
        <f t="shared" si="9"/>
        <v>54</v>
      </c>
      <c r="AD14" s="29">
        <v>0</v>
      </c>
      <c r="AE14" s="66">
        <f t="shared" si="10"/>
        <v>0</v>
      </c>
      <c r="AF14" s="87">
        <f t="shared" si="11"/>
        <v>54</v>
      </c>
      <c r="AG14" s="29">
        <v>2</v>
      </c>
      <c r="AH14" s="66">
        <f t="shared" si="12"/>
        <v>3.4965034965034965E-3</v>
      </c>
      <c r="AI14" s="87">
        <f t="shared" si="13"/>
        <v>44</v>
      </c>
      <c r="AJ14" s="29">
        <v>0</v>
      </c>
      <c r="AK14" s="66">
        <f t="shared" si="14"/>
        <v>0</v>
      </c>
      <c r="AL14" s="87">
        <f t="shared" si="15"/>
        <v>28</v>
      </c>
      <c r="AM14" s="30">
        <v>47</v>
      </c>
    </row>
    <row r="15" spans="1:39" x14ac:dyDescent="0.25">
      <c r="A15" s="25" t="s">
        <v>66</v>
      </c>
      <c r="B15" s="26" t="s">
        <v>18</v>
      </c>
      <c r="C15" s="27" t="s">
        <v>25</v>
      </c>
      <c r="D15" s="28" t="s">
        <v>67</v>
      </c>
      <c r="E15" s="28" t="str">
        <f>VLOOKUP(D15,Sheet2!A$1:B$353,2,FALSE)</f>
        <v>Significant Rural</v>
      </c>
      <c r="F15" s="29">
        <v>21505</v>
      </c>
      <c r="G15" s="29">
        <v>5487</v>
      </c>
      <c r="H15" s="29">
        <v>3903</v>
      </c>
      <c r="I15" s="29">
        <v>2185</v>
      </c>
      <c r="J15" s="29">
        <v>1021</v>
      </c>
      <c r="K15" s="29">
        <v>302</v>
      </c>
      <c r="L15" s="29">
        <v>121</v>
      </c>
      <c r="M15" s="29">
        <v>18</v>
      </c>
      <c r="N15" s="30">
        <v>34542</v>
      </c>
      <c r="O15" s="31">
        <v>20</v>
      </c>
      <c r="P15" s="66">
        <f t="shared" si="0"/>
        <v>9.3001627528481749E-4</v>
      </c>
      <c r="Q15" s="87">
        <f t="shared" si="1"/>
        <v>55</v>
      </c>
      <c r="R15" s="29">
        <v>5</v>
      </c>
      <c r="S15" s="66">
        <f t="shared" si="2"/>
        <v>9.1124476034262802E-4</v>
      </c>
      <c r="T15" s="87">
        <f t="shared" si="3"/>
        <v>55</v>
      </c>
      <c r="U15" s="29">
        <v>2</v>
      </c>
      <c r="V15" s="66">
        <f t="shared" si="4"/>
        <v>5.1242633871380989E-4</v>
      </c>
      <c r="W15" s="87">
        <f t="shared" si="5"/>
        <v>55</v>
      </c>
      <c r="X15" s="29">
        <v>5</v>
      </c>
      <c r="Y15" s="66">
        <f t="shared" si="6"/>
        <v>2.2883295194508009E-3</v>
      </c>
      <c r="Z15" s="87">
        <f t="shared" si="7"/>
        <v>48</v>
      </c>
      <c r="AA15" s="29">
        <v>1</v>
      </c>
      <c r="AB15" s="66">
        <f t="shared" si="8"/>
        <v>9.7943192948090111E-4</v>
      </c>
      <c r="AC15" s="87">
        <f t="shared" si="9"/>
        <v>55</v>
      </c>
      <c r="AD15" s="29">
        <v>1</v>
      </c>
      <c r="AE15" s="66">
        <f t="shared" si="10"/>
        <v>3.3112582781456954E-3</v>
      </c>
      <c r="AF15" s="87">
        <f t="shared" si="11"/>
        <v>44</v>
      </c>
      <c r="AG15" s="29">
        <v>0</v>
      </c>
      <c r="AH15" s="66">
        <f t="shared" si="12"/>
        <v>0</v>
      </c>
      <c r="AI15" s="87">
        <f t="shared" si="13"/>
        <v>52</v>
      </c>
      <c r="AJ15" s="29">
        <v>0</v>
      </c>
      <c r="AK15" s="66">
        <f t="shared" si="14"/>
        <v>0</v>
      </c>
      <c r="AL15" s="87">
        <f t="shared" si="15"/>
        <v>45</v>
      </c>
      <c r="AM15" s="30">
        <v>34</v>
      </c>
    </row>
    <row r="16" spans="1:39" x14ac:dyDescent="0.25">
      <c r="A16" s="25" t="s">
        <v>70</v>
      </c>
      <c r="B16" s="26" t="s">
        <v>18</v>
      </c>
      <c r="C16" s="27" t="s">
        <v>25</v>
      </c>
      <c r="D16" s="28" t="s">
        <v>71</v>
      </c>
      <c r="E16" s="28" t="str">
        <f>VLOOKUP(D16,Sheet2!A$1:B$353,2,FALSE)</f>
        <v>Significant Rural</v>
      </c>
      <c r="F16" s="29">
        <v>13977</v>
      </c>
      <c r="G16" s="29">
        <v>5722</v>
      </c>
      <c r="H16" s="29">
        <v>5856</v>
      </c>
      <c r="I16" s="29">
        <v>1932</v>
      </c>
      <c r="J16" s="29">
        <v>765</v>
      </c>
      <c r="K16" s="29">
        <v>207</v>
      </c>
      <c r="L16" s="29">
        <v>78</v>
      </c>
      <c r="M16" s="29">
        <v>13</v>
      </c>
      <c r="N16" s="30">
        <v>28550</v>
      </c>
      <c r="O16" s="31">
        <v>40</v>
      </c>
      <c r="P16" s="66">
        <f t="shared" si="0"/>
        <v>2.8618444587536667E-3</v>
      </c>
      <c r="Q16" s="87">
        <f t="shared" si="1"/>
        <v>50</v>
      </c>
      <c r="R16" s="29">
        <v>19</v>
      </c>
      <c r="S16" s="66">
        <f t="shared" si="2"/>
        <v>3.3205173016427822E-3</v>
      </c>
      <c r="T16" s="87">
        <f t="shared" si="3"/>
        <v>40</v>
      </c>
      <c r="U16" s="29">
        <v>16</v>
      </c>
      <c r="V16" s="66">
        <f t="shared" si="4"/>
        <v>2.7322404371584699E-3</v>
      </c>
      <c r="W16" s="87">
        <f t="shared" si="5"/>
        <v>41</v>
      </c>
      <c r="X16" s="29">
        <v>9</v>
      </c>
      <c r="Y16" s="66">
        <f t="shared" si="6"/>
        <v>4.658385093167702E-3</v>
      </c>
      <c r="Z16" s="87">
        <f t="shared" si="7"/>
        <v>30</v>
      </c>
      <c r="AA16" s="29">
        <v>6</v>
      </c>
      <c r="AB16" s="66">
        <f t="shared" si="8"/>
        <v>7.8431372549019607E-3</v>
      </c>
      <c r="AC16" s="87">
        <f t="shared" si="9"/>
        <v>15</v>
      </c>
      <c r="AD16" s="29">
        <v>2</v>
      </c>
      <c r="AE16" s="66">
        <f t="shared" si="10"/>
        <v>9.6618357487922701E-3</v>
      </c>
      <c r="AF16" s="87">
        <f t="shared" si="11"/>
        <v>13</v>
      </c>
      <c r="AG16" s="29">
        <v>0</v>
      </c>
      <c r="AH16" s="66">
        <f t="shared" si="12"/>
        <v>0</v>
      </c>
      <c r="AI16" s="87">
        <f t="shared" si="13"/>
        <v>52</v>
      </c>
      <c r="AJ16" s="29">
        <v>0</v>
      </c>
      <c r="AK16" s="66">
        <f t="shared" si="14"/>
        <v>0</v>
      </c>
      <c r="AL16" s="87">
        <f t="shared" si="15"/>
        <v>45</v>
      </c>
      <c r="AM16" s="30">
        <v>92</v>
      </c>
    </row>
    <row r="17" spans="1:39" x14ac:dyDescent="0.25">
      <c r="A17" s="25" t="s">
        <v>78</v>
      </c>
      <c r="B17" s="26" t="s">
        <v>18</v>
      </c>
      <c r="C17" s="27" t="s">
        <v>10</v>
      </c>
      <c r="D17" s="28" t="s">
        <v>79</v>
      </c>
      <c r="E17" s="28" t="str">
        <f>VLOOKUP(D17,Sheet2!A$1:B$353,2,FALSE)</f>
        <v>Rural 80</v>
      </c>
      <c r="F17" s="29">
        <v>15033</v>
      </c>
      <c r="G17" s="29">
        <v>16485</v>
      </c>
      <c r="H17" s="29">
        <v>13071</v>
      </c>
      <c r="I17" s="29">
        <v>7003</v>
      </c>
      <c r="J17" s="29">
        <v>3922</v>
      </c>
      <c r="K17" s="29">
        <v>1447</v>
      </c>
      <c r="L17" s="29">
        <v>692</v>
      </c>
      <c r="M17" s="29">
        <v>56</v>
      </c>
      <c r="N17" s="30">
        <v>57709</v>
      </c>
      <c r="O17" s="31">
        <v>74</v>
      </c>
      <c r="P17" s="66">
        <f t="shared" si="0"/>
        <v>4.9225038249185128E-3</v>
      </c>
      <c r="Q17" s="87">
        <f t="shared" si="1"/>
        <v>47</v>
      </c>
      <c r="R17" s="29">
        <v>112</v>
      </c>
      <c r="S17" s="66">
        <f t="shared" si="2"/>
        <v>6.794055201698514E-3</v>
      </c>
      <c r="T17" s="87">
        <f t="shared" si="3"/>
        <v>37</v>
      </c>
      <c r="U17" s="29">
        <v>107</v>
      </c>
      <c r="V17" s="66">
        <f t="shared" si="4"/>
        <v>8.1860607451610442E-3</v>
      </c>
      <c r="W17" s="87">
        <f t="shared" si="5"/>
        <v>33</v>
      </c>
      <c r="X17" s="29">
        <v>52</v>
      </c>
      <c r="Y17" s="66">
        <f t="shared" si="6"/>
        <v>7.4253891189490218E-3</v>
      </c>
      <c r="Z17" s="87">
        <f t="shared" si="7"/>
        <v>39</v>
      </c>
      <c r="AA17" s="29">
        <v>39</v>
      </c>
      <c r="AB17" s="66">
        <f t="shared" si="8"/>
        <v>9.9439061703212647E-3</v>
      </c>
      <c r="AC17" s="87">
        <f t="shared" si="9"/>
        <v>33</v>
      </c>
      <c r="AD17" s="29">
        <v>24</v>
      </c>
      <c r="AE17" s="66">
        <f t="shared" si="10"/>
        <v>1.6586040082930201E-2</v>
      </c>
      <c r="AF17" s="87">
        <f t="shared" si="11"/>
        <v>27</v>
      </c>
      <c r="AG17" s="29">
        <v>27</v>
      </c>
      <c r="AH17" s="66">
        <f t="shared" si="12"/>
        <v>3.9017341040462429E-2</v>
      </c>
      <c r="AI17" s="87">
        <f t="shared" si="13"/>
        <v>18</v>
      </c>
      <c r="AJ17" s="29">
        <v>0</v>
      </c>
      <c r="AK17" s="66">
        <f t="shared" si="14"/>
        <v>0</v>
      </c>
      <c r="AL17" s="87">
        <f t="shared" si="15"/>
        <v>51</v>
      </c>
      <c r="AM17" s="30">
        <v>435</v>
      </c>
    </row>
    <row r="18" spans="1:39" x14ac:dyDescent="0.25">
      <c r="A18" s="25" t="s">
        <v>98</v>
      </c>
      <c r="B18" s="26" t="s">
        <v>18</v>
      </c>
      <c r="C18" s="27" t="s">
        <v>22</v>
      </c>
      <c r="D18" s="28" t="s">
        <v>99</v>
      </c>
      <c r="E18" s="28" t="str">
        <f>VLOOKUP(D18,Sheet2!A$1:B$353,2,FALSE)</f>
        <v>Other Urban</v>
      </c>
      <c r="F18" s="29">
        <v>24947</v>
      </c>
      <c r="G18" s="29">
        <v>4951</v>
      </c>
      <c r="H18" s="29">
        <v>6079</v>
      </c>
      <c r="I18" s="29">
        <v>2719</v>
      </c>
      <c r="J18" s="29">
        <v>1263</v>
      </c>
      <c r="K18" s="29">
        <v>326</v>
      </c>
      <c r="L18" s="29">
        <v>134</v>
      </c>
      <c r="M18" s="29">
        <v>21</v>
      </c>
      <c r="N18" s="30">
        <v>40440</v>
      </c>
      <c r="O18" s="31">
        <v>24</v>
      </c>
      <c r="P18" s="66">
        <f t="shared" si="0"/>
        <v>9.6203952379043576E-4</v>
      </c>
      <c r="Q18" s="87">
        <f t="shared" si="1"/>
        <v>49</v>
      </c>
      <c r="R18" s="29">
        <v>9</v>
      </c>
      <c r="S18" s="66">
        <f t="shared" si="2"/>
        <v>1.8178145829125429E-3</v>
      </c>
      <c r="T18" s="87">
        <f t="shared" si="3"/>
        <v>49</v>
      </c>
      <c r="U18" s="29">
        <v>4</v>
      </c>
      <c r="V18" s="66">
        <f t="shared" si="4"/>
        <v>6.5800296101332456E-4</v>
      </c>
      <c r="W18" s="87">
        <f t="shared" si="5"/>
        <v>56</v>
      </c>
      <c r="X18" s="29">
        <v>4</v>
      </c>
      <c r="Y18" s="66">
        <f t="shared" si="6"/>
        <v>1.471129091577786E-3</v>
      </c>
      <c r="Z18" s="87">
        <f t="shared" si="7"/>
        <v>52</v>
      </c>
      <c r="AA18" s="29">
        <v>0</v>
      </c>
      <c r="AB18" s="66">
        <f t="shared" si="8"/>
        <v>0</v>
      </c>
      <c r="AC18" s="87">
        <f t="shared" si="9"/>
        <v>57</v>
      </c>
      <c r="AD18" s="29">
        <v>1</v>
      </c>
      <c r="AE18" s="66">
        <f t="shared" si="10"/>
        <v>3.0674846625766872E-3</v>
      </c>
      <c r="AF18" s="87">
        <f t="shared" si="11"/>
        <v>41</v>
      </c>
      <c r="AG18" s="29">
        <v>0</v>
      </c>
      <c r="AH18" s="66">
        <f t="shared" si="12"/>
        <v>0</v>
      </c>
      <c r="AI18" s="87">
        <f t="shared" si="13"/>
        <v>52</v>
      </c>
      <c r="AJ18" s="29">
        <v>0</v>
      </c>
      <c r="AK18" s="66">
        <f t="shared" si="14"/>
        <v>0</v>
      </c>
      <c r="AL18" s="87">
        <f t="shared" si="15"/>
        <v>28</v>
      </c>
      <c r="AM18" s="30">
        <v>42</v>
      </c>
    </row>
    <row r="19" spans="1:39" x14ac:dyDescent="0.25">
      <c r="A19" s="25" t="s">
        <v>109</v>
      </c>
      <c r="B19" s="26" t="s">
        <v>18</v>
      </c>
      <c r="C19" s="27" t="s">
        <v>60</v>
      </c>
      <c r="D19" s="28" t="s">
        <v>110</v>
      </c>
      <c r="E19" s="28" t="str">
        <f>VLOOKUP(D19,Sheet2!A$1:B$353,2,FALSE)</f>
        <v>Significant Rural</v>
      </c>
      <c r="F19" s="29">
        <v>13816</v>
      </c>
      <c r="G19" s="29">
        <v>13184</v>
      </c>
      <c r="H19" s="29">
        <v>7534</v>
      </c>
      <c r="I19" s="29">
        <v>4636</v>
      </c>
      <c r="J19" s="29">
        <v>1682</v>
      </c>
      <c r="K19" s="29">
        <v>564</v>
      </c>
      <c r="L19" s="29">
        <v>259</v>
      </c>
      <c r="M19" s="29">
        <v>18</v>
      </c>
      <c r="N19" s="30">
        <v>41693</v>
      </c>
      <c r="O19" s="31">
        <v>44</v>
      </c>
      <c r="P19" s="66">
        <f t="shared" si="0"/>
        <v>3.1847133757961785E-3</v>
      </c>
      <c r="Q19" s="87">
        <f t="shared" si="1"/>
        <v>48</v>
      </c>
      <c r="R19" s="29">
        <v>30</v>
      </c>
      <c r="S19" s="66">
        <f t="shared" si="2"/>
        <v>2.2754854368932037E-3</v>
      </c>
      <c r="T19" s="87">
        <f t="shared" si="3"/>
        <v>52</v>
      </c>
      <c r="U19" s="29">
        <v>16</v>
      </c>
      <c r="V19" s="66">
        <f t="shared" si="4"/>
        <v>2.123705866737457E-3</v>
      </c>
      <c r="W19" s="87">
        <f t="shared" si="5"/>
        <v>45</v>
      </c>
      <c r="X19" s="29">
        <v>4</v>
      </c>
      <c r="Y19" s="66">
        <f t="shared" si="6"/>
        <v>8.6281276962899055E-4</v>
      </c>
      <c r="Z19" s="87">
        <f t="shared" si="7"/>
        <v>55</v>
      </c>
      <c r="AA19" s="29">
        <v>5</v>
      </c>
      <c r="AB19" s="66">
        <f t="shared" si="8"/>
        <v>2.972651605231867E-3</v>
      </c>
      <c r="AC19" s="87">
        <f t="shared" si="9"/>
        <v>42</v>
      </c>
      <c r="AD19" s="29">
        <v>1</v>
      </c>
      <c r="AE19" s="66">
        <f t="shared" si="10"/>
        <v>1.7730496453900709E-3</v>
      </c>
      <c r="AF19" s="87">
        <f t="shared" si="11"/>
        <v>52</v>
      </c>
      <c r="AG19" s="29">
        <v>3</v>
      </c>
      <c r="AH19" s="66">
        <f t="shared" si="12"/>
        <v>1.1583011583011582E-2</v>
      </c>
      <c r="AI19" s="87">
        <f t="shared" si="13"/>
        <v>16</v>
      </c>
      <c r="AJ19" s="29">
        <v>0</v>
      </c>
      <c r="AK19" s="66">
        <f t="shared" si="14"/>
        <v>0</v>
      </c>
      <c r="AL19" s="87">
        <f t="shared" si="15"/>
        <v>45</v>
      </c>
      <c r="AM19" s="30">
        <v>103</v>
      </c>
    </row>
    <row r="20" spans="1:39" x14ac:dyDescent="0.25">
      <c r="A20" s="25" t="s">
        <v>115</v>
      </c>
      <c r="B20" s="26" t="s">
        <v>18</v>
      </c>
      <c r="C20" s="27" t="s">
        <v>10</v>
      </c>
      <c r="D20" s="28" t="s">
        <v>116</v>
      </c>
      <c r="E20" s="28" t="str">
        <f>VLOOKUP(D20,Sheet2!A$1:B$353,2,FALSE)</f>
        <v>Large Urban</v>
      </c>
      <c r="F20" s="29">
        <v>2591</v>
      </c>
      <c r="G20" s="29">
        <v>6285</v>
      </c>
      <c r="H20" s="29">
        <v>13660</v>
      </c>
      <c r="I20" s="29">
        <v>8420</v>
      </c>
      <c r="J20" s="29">
        <v>4282</v>
      </c>
      <c r="K20" s="29">
        <v>1726</v>
      </c>
      <c r="L20" s="29">
        <v>604</v>
      </c>
      <c r="M20" s="29">
        <v>65</v>
      </c>
      <c r="N20" s="30">
        <v>37633</v>
      </c>
      <c r="O20" s="31">
        <v>5</v>
      </c>
      <c r="P20" s="66">
        <f t="shared" si="0"/>
        <v>1.9297568506368198E-3</v>
      </c>
      <c r="Q20" s="87">
        <f t="shared" si="1"/>
        <v>38</v>
      </c>
      <c r="R20" s="29">
        <v>12</v>
      </c>
      <c r="S20" s="66">
        <f t="shared" si="2"/>
        <v>1.9093078758949881E-3</v>
      </c>
      <c r="T20" s="87">
        <f t="shared" si="3"/>
        <v>36</v>
      </c>
      <c r="U20" s="29">
        <v>7</v>
      </c>
      <c r="V20" s="66">
        <f t="shared" si="4"/>
        <v>5.1244509516837485E-4</v>
      </c>
      <c r="W20" s="87">
        <f t="shared" si="5"/>
        <v>39</v>
      </c>
      <c r="X20" s="29">
        <v>4</v>
      </c>
      <c r="Y20" s="66">
        <f t="shared" si="6"/>
        <v>4.7505938242280285E-4</v>
      </c>
      <c r="Z20" s="87">
        <f t="shared" si="7"/>
        <v>38</v>
      </c>
      <c r="AA20" s="29">
        <v>5</v>
      </c>
      <c r="AB20" s="66">
        <f t="shared" si="8"/>
        <v>1.1676786548341896E-3</v>
      </c>
      <c r="AC20" s="87">
        <f t="shared" si="9"/>
        <v>37</v>
      </c>
      <c r="AD20" s="29">
        <v>3</v>
      </c>
      <c r="AE20" s="66">
        <f t="shared" si="10"/>
        <v>1.7381228273464658E-3</v>
      </c>
      <c r="AF20" s="87">
        <f t="shared" si="11"/>
        <v>34</v>
      </c>
      <c r="AG20" s="29">
        <v>3</v>
      </c>
      <c r="AH20" s="66">
        <f t="shared" si="12"/>
        <v>4.9668874172185433E-3</v>
      </c>
      <c r="AI20" s="87">
        <f t="shared" si="13"/>
        <v>27</v>
      </c>
      <c r="AJ20" s="29">
        <v>0</v>
      </c>
      <c r="AK20" s="66">
        <f t="shared" si="14"/>
        <v>0</v>
      </c>
      <c r="AL20" s="87">
        <f t="shared" si="15"/>
        <v>27</v>
      </c>
      <c r="AM20" s="30">
        <v>39</v>
      </c>
    </row>
    <row r="21" spans="1:39" x14ac:dyDescent="0.25">
      <c r="A21" s="25" t="s">
        <v>128</v>
      </c>
      <c r="B21" s="26" t="s">
        <v>18</v>
      </c>
      <c r="C21" s="27" t="s">
        <v>25</v>
      </c>
      <c r="D21" s="28" t="s">
        <v>129</v>
      </c>
      <c r="E21" s="28" t="str">
        <f>VLOOKUP(D21,Sheet2!A$1:B$353,2,FALSE)</f>
        <v>Other Urban</v>
      </c>
      <c r="F21" s="29">
        <v>26464</v>
      </c>
      <c r="G21" s="29">
        <v>9953</v>
      </c>
      <c r="H21" s="29">
        <v>6062</v>
      </c>
      <c r="I21" s="29">
        <v>3630</v>
      </c>
      <c r="J21" s="29">
        <v>1721</v>
      </c>
      <c r="K21" s="29">
        <v>506</v>
      </c>
      <c r="L21" s="29">
        <v>205</v>
      </c>
      <c r="M21" s="29">
        <v>22</v>
      </c>
      <c r="N21" s="30">
        <v>48563</v>
      </c>
      <c r="O21" s="31">
        <v>126</v>
      </c>
      <c r="P21" s="66">
        <f t="shared" si="0"/>
        <v>4.7611850060459496E-3</v>
      </c>
      <c r="Q21" s="87">
        <f t="shared" si="1"/>
        <v>34</v>
      </c>
      <c r="R21" s="29">
        <v>67</v>
      </c>
      <c r="S21" s="66">
        <f t="shared" si="2"/>
        <v>6.7316387018989251E-3</v>
      </c>
      <c r="T21" s="87">
        <f t="shared" si="3"/>
        <v>24</v>
      </c>
      <c r="U21" s="29">
        <v>45</v>
      </c>
      <c r="V21" s="66">
        <f t="shared" si="4"/>
        <v>7.4232926426921805E-3</v>
      </c>
      <c r="W21" s="87">
        <f t="shared" si="5"/>
        <v>21</v>
      </c>
      <c r="X21" s="29">
        <v>9</v>
      </c>
      <c r="Y21" s="66">
        <f t="shared" si="6"/>
        <v>2.4793388429752068E-3</v>
      </c>
      <c r="Z21" s="87">
        <f t="shared" si="7"/>
        <v>41</v>
      </c>
      <c r="AA21" s="29">
        <v>6</v>
      </c>
      <c r="AB21" s="66">
        <f t="shared" si="8"/>
        <v>3.4863451481696689E-3</v>
      </c>
      <c r="AC21" s="87">
        <f t="shared" si="9"/>
        <v>37</v>
      </c>
      <c r="AD21" s="29">
        <v>1</v>
      </c>
      <c r="AE21" s="66">
        <f t="shared" si="10"/>
        <v>1.976284584980237E-3</v>
      </c>
      <c r="AF21" s="87">
        <f t="shared" si="11"/>
        <v>48</v>
      </c>
      <c r="AG21" s="29">
        <v>3</v>
      </c>
      <c r="AH21" s="66">
        <f t="shared" si="12"/>
        <v>1.4634146341463415E-2</v>
      </c>
      <c r="AI21" s="87">
        <f t="shared" si="13"/>
        <v>13</v>
      </c>
      <c r="AJ21" s="29">
        <v>0</v>
      </c>
      <c r="AK21" s="66">
        <f t="shared" si="14"/>
        <v>0</v>
      </c>
      <c r="AL21" s="87">
        <f t="shared" si="15"/>
        <v>28</v>
      </c>
      <c r="AM21" s="30">
        <v>257</v>
      </c>
    </row>
    <row r="22" spans="1:39" x14ac:dyDescent="0.25">
      <c r="A22" s="25" t="s">
        <v>149</v>
      </c>
      <c r="B22" s="26" t="s">
        <v>43</v>
      </c>
      <c r="C22" s="27" t="s">
        <v>60</v>
      </c>
      <c r="D22" s="28" t="s">
        <v>150</v>
      </c>
      <c r="E22" s="28" t="str">
        <f>VLOOKUP(D22,Sheet2!A$1:B$353,2,FALSE)</f>
        <v>Large Urban</v>
      </c>
      <c r="F22" s="29">
        <v>55884</v>
      </c>
      <c r="G22" s="29">
        <v>40268</v>
      </c>
      <c r="H22" s="29">
        <v>22284</v>
      </c>
      <c r="I22" s="29">
        <v>8735</v>
      </c>
      <c r="J22" s="29">
        <v>4295</v>
      </c>
      <c r="K22" s="29">
        <v>2228</v>
      </c>
      <c r="L22" s="29">
        <v>1372</v>
      </c>
      <c r="M22" s="29">
        <v>166</v>
      </c>
      <c r="N22" s="30">
        <v>135232</v>
      </c>
      <c r="O22" s="31">
        <v>405</v>
      </c>
      <c r="P22" s="66">
        <f t="shared" si="0"/>
        <v>7.2471548207000214E-3</v>
      </c>
      <c r="Q22" s="87">
        <f t="shared" si="1"/>
        <v>16</v>
      </c>
      <c r="R22" s="29">
        <v>266</v>
      </c>
      <c r="S22" s="66">
        <f t="shared" si="2"/>
        <v>6.6057415317373599E-3</v>
      </c>
      <c r="T22" s="87">
        <f t="shared" si="3"/>
        <v>18</v>
      </c>
      <c r="U22" s="29">
        <v>121</v>
      </c>
      <c r="V22" s="66">
        <f t="shared" si="4"/>
        <v>5.4299048644767542E-3</v>
      </c>
      <c r="W22" s="87">
        <f t="shared" si="5"/>
        <v>19</v>
      </c>
      <c r="X22" s="29">
        <v>50</v>
      </c>
      <c r="Y22" s="66">
        <f t="shared" si="6"/>
        <v>5.7240984544934172E-3</v>
      </c>
      <c r="Z22" s="87">
        <f t="shared" si="7"/>
        <v>17</v>
      </c>
      <c r="AA22" s="29">
        <v>14</v>
      </c>
      <c r="AB22" s="66">
        <f t="shared" si="8"/>
        <v>3.2596041909196739E-3</v>
      </c>
      <c r="AC22" s="87">
        <f t="shared" si="9"/>
        <v>28</v>
      </c>
      <c r="AD22" s="29">
        <v>8</v>
      </c>
      <c r="AE22" s="66">
        <f t="shared" si="10"/>
        <v>3.5906642728904849E-3</v>
      </c>
      <c r="AF22" s="87">
        <f t="shared" si="11"/>
        <v>29</v>
      </c>
      <c r="AG22" s="29">
        <v>3</v>
      </c>
      <c r="AH22" s="66">
        <f t="shared" si="12"/>
        <v>2.1865889212827989E-3</v>
      </c>
      <c r="AI22" s="87">
        <f t="shared" si="13"/>
        <v>34</v>
      </c>
      <c r="AJ22" s="29">
        <v>0</v>
      </c>
      <c r="AK22" s="66">
        <f t="shared" si="14"/>
        <v>0</v>
      </c>
      <c r="AL22" s="87">
        <f t="shared" si="15"/>
        <v>27</v>
      </c>
      <c r="AM22" s="30">
        <v>867</v>
      </c>
    </row>
    <row r="23" spans="1:39" x14ac:dyDescent="0.25">
      <c r="A23" s="25" t="s">
        <v>153</v>
      </c>
      <c r="B23" s="26" t="s">
        <v>18</v>
      </c>
      <c r="C23" s="27" t="s">
        <v>19</v>
      </c>
      <c r="D23" s="28" t="s">
        <v>154</v>
      </c>
      <c r="E23" s="28" t="str">
        <f>VLOOKUP(D23,Sheet2!A$1:B$353,2,FALSE)</f>
        <v>Other Urban</v>
      </c>
      <c r="F23" s="29">
        <v>830</v>
      </c>
      <c r="G23" s="29">
        <v>6543</v>
      </c>
      <c r="H23" s="29">
        <v>20901</v>
      </c>
      <c r="I23" s="29">
        <v>8359</v>
      </c>
      <c r="J23" s="29">
        <v>3691</v>
      </c>
      <c r="K23" s="29">
        <v>2174</v>
      </c>
      <c r="L23" s="29">
        <v>454</v>
      </c>
      <c r="M23" s="29">
        <v>9</v>
      </c>
      <c r="N23" s="30">
        <v>42961</v>
      </c>
      <c r="O23" s="31">
        <v>14</v>
      </c>
      <c r="P23" s="66">
        <f t="shared" si="0"/>
        <v>1.6867469879518072E-2</v>
      </c>
      <c r="Q23" s="87">
        <f t="shared" si="1"/>
        <v>12</v>
      </c>
      <c r="R23" s="29">
        <v>38</v>
      </c>
      <c r="S23" s="66">
        <f t="shared" si="2"/>
        <v>5.8077334556014062E-3</v>
      </c>
      <c r="T23" s="87">
        <f t="shared" si="3"/>
        <v>29</v>
      </c>
      <c r="U23" s="29">
        <v>188</v>
      </c>
      <c r="V23" s="66">
        <f t="shared" si="4"/>
        <v>8.9947849385196878E-3</v>
      </c>
      <c r="W23" s="87">
        <f t="shared" si="5"/>
        <v>15</v>
      </c>
      <c r="X23" s="29">
        <v>51</v>
      </c>
      <c r="Y23" s="66">
        <f t="shared" si="6"/>
        <v>6.1012082785022129E-3</v>
      </c>
      <c r="Z23" s="87">
        <f t="shared" si="7"/>
        <v>22</v>
      </c>
      <c r="AA23" s="29">
        <v>18</v>
      </c>
      <c r="AB23" s="66">
        <f t="shared" si="8"/>
        <v>4.8767271742075321E-3</v>
      </c>
      <c r="AC23" s="87">
        <f t="shared" si="9"/>
        <v>25</v>
      </c>
      <c r="AD23" s="29">
        <v>10</v>
      </c>
      <c r="AE23" s="66">
        <f t="shared" si="10"/>
        <v>4.5998160073597054E-3</v>
      </c>
      <c r="AF23" s="87">
        <f t="shared" si="11"/>
        <v>32</v>
      </c>
      <c r="AG23" s="29">
        <v>1</v>
      </c>
      <c r="AH23" s="66">
        <f t="shared" si="12"/>
        <v>2.2026431718061676E-3</v>
      </c>
      <c r="AI23" s="87">
        <f t="shared" si="13"/>
        <v>50</v>
      </c>
      <c r="AJ23" s="29">
        <v>0</v>
      </c>
      <c r="AK23" s="66">
        <f t="shared" si="14"/>
        <v>0</v>
      </c>
      <c r="AL23" s="87">
        <f t="shared" si="15"/>
        <v>28</v>
      </c>
      <c r="AM23" s="30">
        <v>320</v>
      </c>
    </row>
    <row r="24" spans="1:39" x14ac:dyDescent="0.25">
      <c r="A24" s="25" t="s">
        <v>155</v>
      </c>
      <c r="B24" s="26" t="s">
        <v>38</v>
      </c>
      <c r="C24" s="27" t="s">
        <v>39</v>
      </c>
      <c r="D24" s="28" t="s">
        <v>156</v>
      </c>
      <c r="E24" s="28" t="str">
        <f>VLOOKUP(D24,Sheet2!A$1:B$353,2,FALSE)</f>
        <v>Major Urban</v>
      </c>
      <c r="F24" s="29">
        <v>2452</v>
      </c>
      <c r="G24" s="29">
        <v>21113</v>
      </c>
      <c r="H24" s="29">
        <v>45757</v>
      </c>
      <c r="I24" s="29">
        <v>37407</v>
      </c>
      <c r="J24" s="29">
        <v>21520</v>
      </c>
      <c r="K24" s="29">
        <v>11410</v>
      </c>
      <c r="L24" s="29">
        <v>7360</v>
      </c>
      <c r="M24" s="29">
        <v>634</v>
      </c>
      <c r="N24" s="30">
        <v>147653</v>
      </c>
      <c r="O24" s="31">
        <v>0</v>
      </c>
      <c r="P24" s="66">
        <f t="shared" si="0"/>
        <v>0</v>
      </c>
      <c r="Q24" s="87">
        <f t="shared" si="1"/>
        <v>67</v>
      </c>
      <c r="R24" s="29">
        <v>2</v>
      </c>
      <c r="S24" s="66">
        <f t="shared" si="2"/>
        <v>9.4728366409321265E-5</v>
      </c>
      <c r="T24" s="87">
        <f t="shared" si="3"/>
        <v>71</v>
      </c>
      <c r="U24" s="29">
        <v>2</v>
      </c>
      <c r="V24" s="66">
        <f t="shared" si="4"/>
        <v>4.3709159254321743E-5</v>
      </c>
      <c r="W24" s="87">
        <f t="shared" si="5"/>
        <v>71</v>
      </c>
      <c r="X24" s="29">
        <v>0</v>
      </c>
      <c r="Y24" s="66">
        <f t="shared" si="6"/>
        <v>0</v>
      </c>
      <c r="Z24" s="87">
        <f t="shared" si="7"/>
        <v>71</v>
      </c>
      <c r="AA24" s="29">
        <v>1</v>
      </c>
      <c r="AB24" s="66">
        <f t="shared" si="8"/>
        <v>4.6468401486988847E-5</v>
      </c>
      <c r="AC24" s="87">
        <f t="shared" si="9"/>
        <v>70</v>
      </c>
      <c r="AD24" s="29">
        <v>0</v>
      </c>
      <c r="AE24" s="66">
        <f t="shared" si="10"/>
        <v>0</v>
      </c>
      <c r="AF24" s="87">
        <f t="shared" si="11"/>
        <v>67</v>
      </c>
      <c r="AG24" s="29">
        <v>1</v>
      </c>
      <c r="AH24" s="66">
        <f t="shared" si="12"/>
        <v>1.3586956521739131E-4</v>
      </c>
      <c r="AI24" s="87">
        <f t="shared" si="13"/>
        <v>66</v>
      </c>
      <c r="AJ24" s="29">
        <v>0</v>
      </c>
      <c r="AK24" s="66">
        <f t="shared" si="14"/>
        <v>0</v>
      </c>
      <c r="AL24" s="87">
        <f t="shared" si="15"/>
        <v>53</v>
      </c>
      <c r="AM24" s="30">
        <v>6</v>
      </c>
    </row>
    <row r="25" spans="1:39" x14ac:dyDescent="0.25">
      <c r="A25" s="25" t="s">
        <v>161</v>
      </c>
      <c r="B25" s="26" t="s">
        <v>18</v>
      </c>
      <c r="C25" s="27" t="s">
        <v>19</v>
      </c>
      <c r="D25" s="28" t="s">
        <v>162</v>
      </c>
      <c r="E25" s="28" t="str">
        <f>VLOOKUP(D25,Sheet2!A$1:B$353,2,FALSE)</f>
        <v>Major Urban</v>
      </c>
      <c r="F25" s="29">
        <v>1625</v>
      </c>
      <c r="G25" s="29">
        <v>6688</v>
      </c>
      <c r="H25" s="29">
        <v>14249</v>
      </c>
      <c r="I25" s="29">
        <v>10159</v>
      </c>
      <c r="J25" s="29">
        <v>5089</v>
      </c>
      <c r="K25" s="29">
        <v>2382</v>
      </c>
      <c r="L25" s="29">
        <v>900</v>
      </c>
      <c r="M25" s="29">
        <v>58</v>
      </c>
      <c r="N25" s="30">
        <v>41150</v>
      </c>
      <c r="O25" s="31">
        <v>13</v>
      </c>
      <c r="P25" s="66">
        <f t="shared" si="0"/>
        <v>8.0000000000000002E-3</v>
      </c>
      <c r="Q25" s="87">
        <f t="shared" si="1"/>
        <v>30</v>
      </c>
      <c r="R25" s="29">
        <v>12</v>
      </c>
      <c r="S25" s="66">
        <f t="shared" si="2"/>
        <v>1.7942583732057417E-3</v>
      </c>
      <c r="T25" s="87">
        <f t="shared" si="3"/>
        <v>62</v>
      </c>
      <c r="U25" s="29">
        <v>25</v>
      </c>
      <c r="V25" s="66">
        <f t="shared" si="4"/>
        <v>1.7545090883570777E-3</v>
      </c>
      <c r="W25" s="87">
        <f t="shared" si="5"/>
        <v>61</v>
      </c>
      <c r="X25" s="29">
        <v>17</v>
      </c>
      <c r="Y25" s="66">
        <f t="shared" si="6"/>
        <v>1.6733930504970961E-3</v>
      </c>
      <c r="Z25" s="87">
        <f t="shared" si="7"/>
        <v>60</v>
      </c>
      <c r="AA25" s="29">
        <v>12</v>
      </c>
      <c r="AB25" s="66">
        <f t="shared" si="8"/>
        <v>2.358027117311849E-3</v>
      </c>
      <c r="AC25" s="87">
        <f t="shared" si="9"/>
        <v>57</v>
      </c>
      <c r="AD25" s="29">
        <v>4</v>
      </c>
      <c r="AE25" s="66">
        <f t="shared" si="10"/>
        <v>1.6792611251049538E-3</v>
      </c>
      <c r="AF25" s="87">
        <f t="shared" si="11"/>
        <v>62</v>
      </c>
      <c r="AG25" s="29">
        <v>4</v>
      </c>
      <c r="AH25" s="66">
        <f t="shared" si="12"/>
        <v>4.4444444444444444E-3</v>
      </c>
      <c r="AI25" s="87">
        <f t="shared" si="13"/>
        <v>44</v>
      </c>
      <c r="AJ25" s="29">
        <v>0</v>
      </c>
      <c r="AK25" s="66">
        <f t="shared" si="14"/>
        <v>0</v>
      </c>
      <c r="AL25" s="87">
        <f t="shared" si="15"/>
        <v>53</v>
      </c>
      <c r="AM25" s="30">
        <v>87</v>
      </c>
    </row>
    <row r="26" spans="1:39" x14ac:dyDescent="0.25">
      <c r="A26" s="25" t="s">
        <v>165</v>
      </c>
      <c r="B26" s="26" t="s">
        <v>54</v>
      </c>
      <c r="C26" s="27" t="s">
        <v>25</v>
      </c>
      <c r="D26" s="28" t="s">
        <v>643</v>
      </c>
      <c r="E26" s="28" t="str">
        <f>VLOOKUP(D26,Sheet2!A$1:B$353,2,FALSE)</f>
        <v>Other Urban</v>
      </c>
      <c r="F26" s="29">
        <v>55380</v>
      </c>
      <c r="G26" s="29">
        <v>20396</v>
      </c>
      <c r="H26" s="29">
        <v>15940</v>
      </c>
      <c r="I26" s="29">
        <v>8180</v>
      </c>
      <c r="J26" s="29">
        <v>4215</v>
      </c>
      <c r="K26" s="29">
        <v>2194</v>
      </c>
      <c r="L26" s="29">
        <v>626</v>
      </c>
      <c r="M26" s="29">
        <v>45</v>
      </c>
      <c r="N26" s="30">
        <v>106976</v>
      </c>
      <c r="O26" s="31">
        <v>39</v>
      </c>
      <c r="P26" s="66">
        <f t="shared" si="0"/>
        <v>7.0422535211267609E-4</v>
      </c>
      <c r="Q26" s="87">
        <f t="shared" si="1"/>
        <v>55</v>
      </c>
      <c r="R26" s="29">
        <v>43</v>
      </c>
      <c r="S26" s="66">
        <f t="shared" si="2"/>
        <v>2.1082565208864483E-3</v>
      </c>
      <c r="T26" s="87">
        <f t="shared" si="3"/>
        <v>48</v>
      </c>
      <c r="U26" s="29">
        <v>36</v>
      </c>
      <c r="V26" s="66">
        <f t="shared" si="4"/>
        <v>2.2584692597239649E-3</v>
      </c>
      <c r="W26" s="87">
        <f t="shared" si="5"/>
        <v>43</v>
      </c>
      <c r="X26" s="29">
        <v>15</v>
      </c>
      <c r="Y26" s="66">
        <f t="shared" si="6"/>
        <v>1.8337408312958435E-3</v>
      </c>
      <c r="Z26" s="87">
        <f t="shared" si="7"/>
        <v>48</v>
      </c>
      <c r="AA26" s="29">
        <v>5</v>
      </c>
      <c r="AB26" s="66">
        <f t="shared" si="8"/>
        <v>1.1862396204033216E-3</v>
      </c>
      <c r="AC26" s="87">
        <f t="shared" si="9"/>
        <v>52</v>
      </c>
      <c r="AD26" s="29">
        <v>3</v>
      </c>
      <c r="AE26" s="66">
        <f t="shared" si="10"/>
        <v>1.3673655423883319E-3</v>
      </c>
      <c r="AF26" s="87">
        <f t="shared" si="11"/>
        <v>50</v>
      </c>
      <c r="AG26" s="29">
        <v>2</v>
      </c>
      <c r="AH26" s="66">
        <f t="shared" si="12"/>
        <v>3.1948881789137379E-3</v>
      </c>
      <c r="AI26" s="87">
        <f t="shared" si="13"/>
        <v>45</v>
      </c>
      <c r="AJ26" s="29">
        <v>0</v>
      </c>
      <c r="AK26" s="66">
        <f t="shared" si="14"/>
        <v>0</v>
      </c>
      <c r="AL26" s="87">
        <f t="shared" si="15"/>
        <v>28</v>
      </c>
      <c r="AM26" s="30">
        <v>143</v>
      </c>
    </row>
    <row r="27" spans="1:39" x14ac:dyDescent="0.25">
      <c r="A27" s="25" t="s">
        <v>192</v>
      </c>
      <c r="B27" s="26" t="s">
        <v>18</v>
      </c>
      <c r="C27" s="27" t="s">
        <v>60</v>
      </c>
      <c r="D27" s="28" t="s">
        <v>193</v>
      </c>
      <c r="E27" s="28" t="str">
        <f>VLOOKUP(D27,Sheet2!A$1:B$353,2,FALSE)</f>
        <v>Significant Rural</v>
      </c>
      <c r="F27" s="29">
        <v>17501</v>
      </c>
      <c r="G27" s="29">
        <v>10651</v>
      </c>
      <c r="H27" s="29">
        <v>8025</v>
      </c>
      <c r="I27" s="29">
        <v>5631</v>
      </c>
      <c r="J27" s="29">
        <v>3932</v>
      </c>
      <c r="K27" s="29">
        <v>2055</v>
      </c>
      <c r="L27" s="29">
        <v>1086</v>
      </c>
      <c r="M27" s="29">
        <v>91</v>
      </c>
      <c r="N27" s="30">
        <v>48972</v>
      </c>
      <c r="O27" s="31">
        <v>51</v>
      </c>
      <c r="P27" s="66">
        <f t="shared" si="0"/>
        <v>2.9141191931889607E-3</v>
      </c>
      <c r="Q27" s="87">
        <f t="shared" si="1"/>
        <v>49</v>
      </c>
      <c r="R27" s="29">
        <v>30</v>
      </c>
      <c r="S27" s="66">
        <f t="shared" si="2"/>
        <v>2.8166369354990142E-3</v>
      </c>
      <c r="T27" s="87">
        <f t="shared" si="3"/>
        <v>46</v>
      </c>
      <c r="U27" s="29">
        <v>33</v>
      </c>
      <c r="V27" s="66">
        <f t="shared" si="4"/>
        <v>4.1121495327102802E-3</v>
      </c>
      <c r="W27" s="87">
        <f t="shared" si="5"/>
        <v>32</v>
      </c>
      <c r="X27" s="29">
        <v>17</v>
      </c>
      <c r="Y27" s="66">
        <f t="shared" si="6"/>
        <v>3.0190019534718521E-3</v>
      </c>
      <c r="Z27" s="87">
        <f t="shared" si="7"/>
        <v>43</v>
      </c>
      <c r="AA27" s="29">
        <v>19</v>
      </c>
      <c r="AB27" s="66">
        <f t="shared" si="8"/>
        <v>4.8321464903357068E-3</v>
      </c>
      <c r="AC27" s="87">
        <f t="shared" si="9"/>
        <v>30</v>
      </c>
      <c r="AD27" s="29">
        <v>15</v>
      </c>
      <c r="AE27" s="66">
        <f t="shared" si="10"/>
        <v>7.2992700729927005E-3</v>
      </c>
      <c r="AF27" s="87">
        <f t="shared" si="11"/>
        <v>19</v>
      </c>
      <c r="AG27" s="29">
        <v>4</v>
      </c>
      <c r="AH27" s="66">
        <f t="shared" si="12"/>
        <v>3.6832412523020259E-3</v>
      </c>
      <c r="AI27" s="87">
        <f t="shared" si="13"/>
        <v>44</v>
      </c>
      <c r="AJ27" s="29">
        <v>0</v>
      </c>
      <c r="AK27" s="66">
        <f t="shared" si="14"/>
        <v>0</v>
      </c>
      <c r="AL27" s="87">
        <f t="shared" si="15"/>
        <v>45</v>
      </c>
      <c r="AM27" s="30">
        <v>169</v>
      </c>
    </row>
    <row r="28" spans="1:39" x14ac:dyDescent="0.25">
      <c r="A28" s="25" t="s">
        <v>196</v>
      </c>
      <c r="B28" s="26" t="s">
        <v>18</v>
      </c>
      <c r="C28" s="27" t="s">
        <v>19</v>
      </c>
      <c r="D28" s="28" t="s">
        <v>197</v>
      </c>
      <c r="E28" s="28" t="str">
        <f>VLOOKUP(D28,Sheet2!A$1:B$353,2,FALSE)</f>
        <v>Significant Rural</v>
      </c>
      <c r="F28" s="29">
        <v>4395</v>
      </c>
      <c r="G28" s="29">
        <v>11200</v>
      </c>
      <c r="H28" s="29">
        <v>17273</v>
      </c>
      <c r="I28" s="29">
        <v>9401</v>
      </c>
      <c r="J28" s="29">
        <v>6928</v>
      </c>
      <c r="K28" s="29">
        <v>2799</v>
      </c>
      <c r="L28" s="29">
        <v>1019</v>
      </c>
      <c r="M28" s="29">
        <v>23</v>
      </c>
      <c r="N28" s="30">
        <v>53038</v>
      </c>
      <c r="O28" s="31">
        <v>28</v>
      </c>
      <c r="P28" s="66">
        <f t="shared" si="0"/>
        <v>6.3708759954493746E-3</v>
      </c>
      <c r="Q28" s="87">
        <f t="shared" si="1"/>
        <v>35</v>
      </c>
      <c r="R28" s="29">
        <v>40</v>
      </c>
      <c r="S28" s="66">
        <f t="shared" si="2"/>
        <v>3.5714285714285713E-3</v>
      </c>
      <c r="T28" s="87">
        <f t="shared" si="3"/>
        <v>35</v>
      </c>
      <c r="U28" s="29">
        <v>62</v>
      </c>
      <c r="V28" s="66">
        <f t="shared" si="4"/>
        <v>3.5894170092051177E-3</v>
      </c>
      <c r="W28" s="87">
        <f t="shared" si="5"/>
        <v>34</v>
      </c>
      <c r="X28" s="29">
        <v>34</v>
      </c>
      <c r="Y28" s="66">
        <f t="shared" si="6"/>
        <v>3.616636528028933E-3</v>
      </c>
      <c r="Z28" s="87">
        <f t="shared" si="7"/>
        <v>35</v>
      </c>
      <c r="AA28" s="29">
        <v>29</v>
      </c>
      <c r="AB28" s="66">
        <f t="shared" si="8"/>
        <v>4.1859122401847575E-3</v>
      </c>
      <c r="AC28" s="87">
        <f t="shared" si="9"/>
        <v>31</v>
      </c>
      <c r="AD28" s="29">
        <v>12</v>
      </c>
      <c r="AE28" s="66">
        <f t="shared" si="10"/>
        <v>4.2872454448017148E-3</v>
      </c>
      <c r="AF28" s="87">
        <f t="shared" si="11"/>
        <v>39</v>
      </c>
      <c r="AG28" s="29">
        <v>14</v>
      </c>
      <c r="AH28" s="66">
        <f t="shared" si="12"/>
        <v>1.3738959764474975E-2</v>
      </c>
      <c r="AI28" s="87">
        <f t="shared" si="13"/>
        <v>13</v>
      </c>
      <c r="AJ28" s="29">
        <v>0</v>
      </c>
      <c r="AK28" s="66">
        <f t="shared" si="14"/>
        <v>0</v>
      </c>
      <c r="AL28" s="87">
        <f t="shared" si="15"/>
        <v>45</v>
      </c>
      <c r="AM28" s="30">
        <v>219</v>
      </c>
    </row>
    <row r="29" spans="1:39" x14ac:dyDescent="0.25">
      <c r="A29" s="25" t="s">
        <v>206</v>
      </c>
      <c r="B29" s="26" t="s">
        <v>18</v>
      </c>
      <c r="C29" s="27" t="s">
        <v>19</v>
      </c>
      <c r="D29" s="28" t="s">
        <v>207</v>
      </c>
      <c r="E29" s="28" t="str">
        <f>VLOOKUP(D29,Sheet2!A$1:B$353,2,FALSE)</f>
        <v>Major Urban</v>
      </c>
      <c r="F29" s="29">
        <v>147</v>
      </c>
      <c r="G29" s="29">
        <v>1144</v>
      </c>
      <c r="H29" s="29">
        <v>4897</v>
      </c>
      <c r="I29" s="29">
        <v>8458</v>
      </c>
      <c r="J29" s="29">
        <v>7650</v>
      </c>
      <c r="K29" s="29">
        <v>4481</v>
      </c>
      <c r="L29" s="29">
        <v>3867</v>
      </c>
      <c r="M29" s="29">
        <v>129</v>
      </c>
      <c r="N29" s="30">
        <v>30773</v>
      </c>
      <c r="O29" s="31">
        <v>1</v>
      </c>
      <c r="P29" s="66">
        <f t="shared" si="0"/>
        <v>6.8027210884353739E-3</v>
      </c>
      <c r="Q29" s="87">
        <f t="shared" si="1"/>
        <v>36</v>
      </c>
      <c r="R29" s="29">
        <v>6</v>
      </c>
      <c r="S29" s="66">
        <f t="shared" si="2"/>
        <v>5.244755244755245E-3</v>
      </c>
      <c r="T29" s="87">
        <f t="shared" si="3"/>
        <v>46</v>
      </c>
      <c r="U29" s="29">
        <v>38</v>
      </c>
      <c r="V29" s="66">
        <f t="shared" si="4"/>
        <v>7.7598529712068617E-3</v>
      </c>
      <c r="W29" s="87">
        <f t="shared" si="5"/>
        <v>30</v>
      </c>
      <c r="X29" s="29">
        <v>51</v>
      </c>
      <c r="Y29" s="66">
        <f t="shared" si="6"/>
        <v>6.0297942776069997E-3</v>
      </c>
      <c r="Z29" s="87">
        <f t="shared" si="7"/>
        <v>34</v>
      </c>
      <c r="AA29" s="29">
        <v>23</v>
      </c>
      <c r="AB29" s="66">
        <f t="shared" si="8"/>
        <v>3.0065359477124184E-3</v>
      </c>
      <c r="AC29" s="87">
        <f t="shared" si="9"/>
        <v>51</v>
      </c>
      <c r="AD29" s="29">
        <v>8</v>
      </c>
      <c r="AE29" s="66">
        <f t="shared" si="10"/>
        <v>1.7853157777281857E-3</v>
      </c>
      <c r="AF29" s="87">
        <f t="shared" si="11"/>
        <v>58</v>
      </c>
      <c r="AG29" s="29">
        <v>9</v>
      </c>
      <c r="AH29" s="66">
        <f t="shared" si="12"/>
        <v>2.3273855702094647E-3</v>
      </c>
      <c r="AI29" s="87">
        <f t="shared" si="13"/>
        <v>59</v>
      </c>
      <c r="AJ29" s="29">
        <v>0</v>
      </c>
      <c r="AK29" s="66">
        <f t="shared" si="14"/>
        <v>0</v>
      </c>
      <c r="AL29" s="87">
        <f t="shared" si="15"/>
        <v>53</v>
      </c>
      <c r="AM29" s="30">
        <v>136</v>
      </c>
    </row>
    <row r="30" spans="1:39" x14ac:dyDescent="0.25">
      <c r="A30" s="25" t="s">
        <v>210</v>
      </c>
      <c r="B30" s="26" t="s">
        <v>18</v>
      </c>
      <c r="C30" s="27" t="s">
        <v>55</v>
      </c>
      <c r="D30" s="28" t="s">
        <v>211</v>
      </c>
      <c r="E30" s="28" t="str">
        <f>VLOOKUP(D30,Sheet2!A$1:B$353,2,FALSE)</f>
        <v>Other Urban</v>
      </c>
      <c r="F30" s="29">
        <v>10708</v>
      </c>
      <c r="G30" s="29">
        <v>14439</v>
      </c>
      <c r="H30" s="29">
        <v>13341</v>
      </c>
      <c r="I30" s="29">
        <v>7955</v>
      </c>
      <c r="J30" s="29">
        <v>3776</v>
      </c>
      <c r="K30" s="29">
        <v>1668</v>
      </c>
      <c r="L30" s="29">
        <v>815</v>
      </c>
      <c r="M30" s="29">
        <v>55</v>
      </c>
      <c r="N30" s="30">
        <v>52757</v>
      </c>
      <c r="O30" s="31">
        <v>76</v>
      </c>
      <c r="P30" s="66">
        <f t="shared" si="0"/>
        <v>7.097497198356369E-3</v>
      </c>
      <c r="Q30" s="87">
        <f t="shared" si="1"/>
        <v>26</v>
      </c>
      <c r="R30" s="29">
        <v>119</v>
      </c>
      <c r="S30" s="66">
        <f t="shared" si="2"/>
        <v>8.24156797562158E-3</v>
      </c>
      <c r="T30" s="87">
        <f t="shared" si="3"/>
        <v>20</v>
      </c>
      <c r="U30" s="29">
        <v>109</v>
      </c>
      <c r="V30" s="66">
        <f t="shared" si="4"/>
        <v>8.1703020763061237E-3</v>
      </c>
      <c r="W30" s="87">
        <f t="shared" si="5"/>
        <v>16</v>
      </c>
      <c r="X30" s="29">
        <v>83</v>
      </c>
      <c r="Y30" s="66">
        <f t="shared" si="6"/>
        <v>1.0433689503456946E-2</v>
      </c>
      <c r="Z30" s="87">
        <f t="shared" si="7"/>
        <v>15</v>
      </c>
      <c r="AA30" s="29">
        <v>54</v>
      </c>
      <c r="AB30" s="66">
        <f t="shared" si="8"/>
        <v>1.4300847457627119E-2</v>
      </c>
      <c r="AC30" s="87">
        <f t="shared" si="9"/>
        <v>8</v>
      </c>
      <c r="AD30" s="29">
        <v>19</v>
      </c>
      <c r="AE30" s="66">
        <f t="shared" si="10"/>
        <v>1.1390887290167866E-2</v>
      </c>
      <c r="AF30" s="87">
        <f t="shared" si="11"/>
        <v>12</v>
      </c>
      <c r="AG30" s="29">
        <v>17</v>
      </c>
      <c r="AH30" s="66">
        <f t="shared" si="12"/>
        <v>2.0858895705521473E-2</v>
      </c>
      <c r="AI30" s="87">
        <f t="shared" si="13"/>
        <v>5</v>
      </c>
      <c r="AJ30" s="29">
        <v>0</v>
      </c>
      <c r="AK30" s="66">
        <f t="shared" si="14"/>
        <v>0</v>
      </c>
      <c r="AL30" s="87">
        <f t="shared" si="15"/>
        <v>28</v>
      </c>
      <c r="AM30" s="30">
        <v>477</v>
      </c>
    </row>
    <row r="31" spans="1:39" x14ac:dyDescent="0.25">
      <c r="A31" s="25" t="s">
        <v>214</v>
      </c>
      <c r="B31" s="26" t="s">
        <v>18</v>
      </c>
      <c r="C31" s="27" t="s">
        <v>10</v>
      </c>
      <c r="D31" s="28" t="s">
        <v>215</v>
      </c>
      <c r="E31" s="28" t="str">
        <f>VLOOKUP(D31,Sheet2!A$1:B$353,2,FALSE)</f>
        <v>Rural 80</v>
      </c>
      <c r="F31" s="29">
        <v>16210</v>
      </c>
      <c r="G31" s="29">
        <v>11448</v>
      </c>
      <c r="H31" s="29">
        <v>8323</v>
      </c>
      <c r="I31" s="29">
        <v>4212</v>
      </c>
      <c r="J31" s="29">
        <v>1975</v>
      </c>
      <c r="K31" s="29">
        <v>504</v>
      </c>
      <c r="L31" s="29">
        <v>157</v>
      </c>
      <c r="M31" s="29">
        <v>23</v>
      </c>
      <c r="N31" s="30">
        <v>42852</v>
      </c>
      <c r="O31" s="31">
        <v>35</v>
      </c>
      <c r="P31" s="66">
        <f t="shared" si="0"/>
        <v>2.1591610117211598E-3</v>
      </c>
      <c r="Q31" s="87">
        <f t="shared" si="1"/>
        <v>54</v>
      </c>
      <c r="R31" s="29">
        <v>32</v>
      </c>
      <c r="S31" s="66">
        <f t="shared" si="2"/>
        <v>2.7952480782669461E-3</v>
      </c>
      <c r="T31" s="87">
        <f t="shared" si="3"/>
        <v>54</v>
      </c>
      <c r="U31" s="29">
        <v>18</v>
      </c>
      <c r="V31" s="66">
        <f t="shared" si="4"/>
        <v>2.162681725339421E-3</v>
      </c>
      <c r="W31" s="87">
        <f t="shared" si="5"/>
        <v>55</v>
      </c>
      <c r="X31" s="29">
        <v>4</v>
      </c>
      <c r="Y31" s="66">
        <f t="shared" si="6"/>
        <v>9.4966761633428305E-4</v>
      </c>
      <c r="Z31" s="87">
        <f t="shared" si="7"/>
        <v>55</v>
      </c>
      <c r="AA31" s="29">
        <v>0</v>
      </c>
      <c r="AB31" s="66">
        <f t="shared" si="8"/>
        <v>0</v>
      </c>
      <c r="AC31" s="87">
        <f t="shared" si="9"/>
        <v>55</v>
      </c>
      <c r="AD31" s="29">
        <v>2</v>
      </c>
      <c r="AE31" s="66">
        <f t="shared" si="10"/>
        <v>3.968253968253968E-3</v>
      </c>
      <c r="AF31" s="87">
        <f t="shared" si="11"/>
        <v>49</v>
      </c>
      <c r="AG31" s="29">
        <v>1</v>
      </c>
      <c r="AH31" s="66">
        <f t="shared" si="12"/>
        <v>6.369426751592357E-3</v>
      </c>
      <c r="AI31" s="87">
        <f t="shared" si="13"/>
        <v>46</v>
      </c>
      <c r="AJ31" s="29">
        <v>0</v>
      </c>
      <c r="AK31" s="66">
        <f t="shared" si="14"/>
        <v>0</v>
      </c>
      <c r="AL31" s="87">
        <f t="shared" si="15"/>
        <v>51</v>
      </c>
      <c r="AM31" s="30">
        <v>92</v>
      </c>
    </row>
    <row r="32" spans="1:39" x14ac:dyDescent="0.25">
      <c r="A32" s="25" t="s">
        <v>222</v>
      </c>
      <c r="B32" s="26" t="s">
        <v>43</v>
      </c>
      <c r="C32" s="27" t="s">
        <v>160</v>
      </c>
      <c r="D32" s="28" t="s">
        <v>223</v>
      </c>
      <c r="E32" s="28" t="str">
        <f>VLOOKUP(D32,Sheet2!A$1:B$353,2,FALSE)</f>
        <v>Major Urban</v>
      </c>
      <c r="F32" s="29">
        <v>57678</v>
      </c>
      <c r="G32" s="29">
        <v>11802</v>
      </c>
      <c r="H32" s="29">
        <v>14388</v>
      </c>
      <c r="I32" s="29">
        <v>5309</v>
      </c>
      <c r="J32" s="29">
        <v>2118</v>
      </c>
      <c r="K32" s="29">
        <v>790</v>
      </c>
      <c r="L32" s="29">
        <v>359</v>
      </c>
      <c r="M32" s="29">
        <v>49</v>
      </c>
      <c r="N32" s="30">
        <v>92493</v>
      </c>
      <c r="O32" s="31">
        <v>374</v>
      </c>
      <c r="P32" s="66">
        <f t="shared" si="0"/>
        <v>6.4842747668088351E-3</v>
      </c>
      <c r="Q32" s="87">
        <f t="shared" si="1"/>
        <v>39</v>
      </c>
      <c r="R32" s="29">
        <v>88</v>
      </c>
      <c r="S32" s="66">
        <f t="shared" si="2"/>
        <v>7.456363328249449E-3</v>
      </c>
      <c r="T32" s="87">
        <f t="shared" si="3"/>
        <v>30</v>
      </c>
      <c r="U32" s="29">
        <v>68</v>
      </c>
      <c r="V32" s="66">
        <f t="shared" si="4"/>
        <v>4.7261606894634422E-3</v>
      </c>
      <c r="W32" s="87">
        <f t="shared" si="5"/>
        <v>46</v>
      </c>
      <c r="X32" s="29">
        <v>55</v>
      </c>
      <c r="Y32" s="66">
        <f t="shared" si="6"/>
        <v>1.0359766434356753E-2</v>
      </c>
      <c r="Z32" s="87">
        <f t="shared" si="7"/>
        <v>19</v>
      </c>
      <c r="AA32" s="29">
        <v>7</v>
      </c>
      <c r="AB32" s="66">
        <f t="shared" si="8"/>
        <v>3.3050047214353163E-3</v>
      </c>
      <c r="AC32" s="87">
        <f t="shared" si="9"/>
        <v>50</v>
      </c>
      <c r="AD32" s="29">
        <v>5</v>
      </c>
      <c r="AE32" s="66">
        <f t="shared" si="10"/>
        <v>6.3291139240506328E-3</v>
      </c>
      <c r="AF32" s="87">
        <f t="shared" si="11"/>
        <v>30</v>
      </c>
      <c r="AG32" s="29">
        <v>8</v>
      </c>
      <c r="AH32" s="66">
        <f t="shared" si="12"/>
        <v>2.2284122562674095E-2</v>
      </c>
      <c r="AI32" s="87">
        <f t="shared" si="13"/>
        <v>10</v>
      </c>
      <c r="AJ32" s="29">
        <v>0</v>
      </c>
      <c r="AK32" s="66">
        <f t="shared" si="14"/>
        <v>0</v>
      </c>
      <c r="AL32" s="87">
        <f t="shared" si="15"/>
        <v>53</v>
      </c>
      <c r="AM32" s="30">
        <v>605</v>
      </c>
    </row>
    <row r="33" spans="1:39" x14ac:dyDescent="0.25">
      <c r="A33" s="25" t="s">
        <v>226</v>
      </c>
      <c r="B33" s="26" t="s">
        <v>18</v>
      </c>
      <c r="C33" s="27" t="s">
        <v>55</v>
      </c>
      <c r="D33" s="28" t="s">
        <v>227</v>
      </c>
      <c r="E33" s="28" t="str">
        <f>VLOOKUP(D33,Sheet2!A$1:B$353,2,FALSE)</f>
        <v>Other Urban</v>
      </c>
      <c r="F33" s="29">
        <v>16203</v>
      </c>
      <c r="G33" s="29">
        <v>15215</v>
      </c>
      <c r="H33" s="29">
        <v>12808</v>
      </c>
      <c r="I33" s="29">
        <v>5545</v>
      </c>
      <c r="J33" s="29">
        <v>3438</v>
      </c>
      <c r="K33" s="29">
        <v>814</v>
      </c>
      <c r="L33" s="29">
        <v>179</v>
      </c>
      <c r="M33" s="29">
        <v>7</v>
      </c>
      <c r="N33" s="30">
        <v>54209</v>
      </c>
      <c r="O33" s="31">
        <v>57</v>
      </c>
      <c r="P33" s="66">
        <f t="shared" si="0"/>
        <v>3.5178670616552491E-3</v>
      </c>
      <c r="Q33" s="87">
        <f t="shared" si="1"/>
        <v>37</v>
      </c>
      <c r="R33" s="29">
        <v>53</v>
      </c>
      <c r="S33" s="66">
        <f t="shared" si="2"/>
        <v>3.4834045349983571E-3</v>
      </c>
      <c r="T33" s="87">
        <f t="shared" si="3"/>
        <v>39</v>
      </c>
      <c r="U33" s="29">
        <v>29</v>
      </c>
      <c r="V33" s="66">
        <f t="shared" si="4"/>
        <v>2.26420986883198E-3</v>
      </c>
      <c r="W33" s="87">
        <f t="shared" si="5"/>
        <v>42</v>
      </c>
      <c r="X33" s="29">
        <v>16</v>
      </c>
      <c r="Y33" s="66">
        <f t="shared" si="6"/>
        <v>2.8854824165915238E-3</v>
      </c>
      <c r="Z33" s="87">
        <f t="shared" si="7"/>
        <v>39</v>
      </c>
      <c r="AA33" s="29">
        <v>2</v>
      </c>
      <c r="AB33" s="66">
        <f t="shared" si="8"/>
        <v>5.8173356602675972E-4</v>
      </c>
      <c r="AC33" s="87">
        <f t="shared" si="9"/>
        <v>55</v>
      </c>
      <c r="AD33" s="29">
        <v>1</v>
      </c>
      <c r="AE33" s="66">
        <f t="shared" si="10"/>
        <v>1.2285012285012285E-3</v>
      </c>
      <c r="AF33" s="87">
        <f t="shared" si="11"/>
        <v>51</v>
      </c>
      <c r="AG33" s="29">
        <v>1</v>
      </c>
      <c r="AH33" s="66">
        <f t="shared" si="12"/>
        <v>5.5865921787709499E-3</v>
      </c>
      <c r="AI33" s="87">
        <f t="shared" si="13"/>
        <v>33</v>
      </c>
      <c r="AJ33" s="29">
        <v>0</v>
      </c>
      <c r="AK33" s="66">
        <f t="shared" si="14"/>
        <v>0</v>
      </c>
      <c r="AL33" s="87">
        <f t="shared" si="15"/>
        <v>28</v>
      </c>
      <c r="AM33" s="30">
        <v>159</v>
      </c>
    </row>
    <row r="34" spans="1:39" x14ac:dyDescent="0.25">
      <c r="A34" s="25" t="s">
        <v>228</v>
      </c>
      <c r="B34" s="26" t="s">
        <v>18</v>
      </c>
      <c r="C34" s="27" t="s">
        <v>19</v>
      </c>
      <c r="D34" s="28" t="s">
        <v>229</v>
      </c>
      <c r="E34" s="28" t="str">
        <f>VLOOKUP(D34,Sheet2!A$1:B$353,2,FALSE)</f>
        <v>Large Urban</v>
      </c>
      <c r="F34" s="29">
        <v>6094</v>
      </c>
      <c r="G34" s="29">
        <v>12913</v>
      </c>
      <c r="H34" s="29">
        <v>8744</v>
      </c>
      <c r="I34" s="29">
        <v>4958</v>
      </c>
      <c r="J34" s="29">
        <v>1963</v>
      </c>
      <c r="K34" s="29">
        <v>1495</v>
      </c>
      <c r="L34" s="29">
        <v>326</v>
      </c>
      <c r="M34" s="29">
        <v>28</v>
      </c>
      <c r="N34" s="30">
        <v>36521</v>
      </c>
      <c r="O34" s="31">
        <v>14</v>
      </c>
      <c r="P34" s="66">
        <f t="shared" si="0"/>
        <v>2.2973416475221531E-3</v>
      </c>
      <c r="Q34" s="87">
        <f t="shared" si="1"/>
        <v>34</v>
      </c>
      <c r="R34" s="29">
        <v>48</v>
      </c>
      <c r="S34" s="66">
        <f t="shared" si="2"/>
        <v>3.7171842329435452E-3</v>
      </c>
      <c r="T34" s="87">
        <f t="shared" si="3"/>
        <v>27</v>
      </c>
      <c r="U34" s="29">
        <v>40</v>
      </c>
      <c r="V34" s="66">
        <f t="shared" si="4"/>
        <v>4.5745654162854532E-3</v>
      </c>
      <c r="W34" s="87">
        <f t="shared" si="5"/>
        <v>24</v>
      </c>
      <c r="X34" s="29">
        <v>98</v>
      </c>
      <c r="Y34" s="66">
        <f t="shared" si="6"/>
        <v>1.9766034691407825E-2</v>
      </c>
      <c r="Z34" s="87">
        <f t="shared" si="7"/>
        <v>5</v>
      </c>
      <c r="AA34" s="29">
        <v>34</v>
      </c>
      <c r="AB34" s="66">
        <f t="shared" si="8"/>
        <v>1.7320427916454408E-2</v>
      </c>
      <c r="AC34" s="87">
        <f t="shared" si="9"/>
        <v>7</v>
      </c>
      <c r="AD34" s="29">
        <v>8</v>
      </c>
      <c r="AE34" s="66">
        <f t="shared" si="10"/>
        <v>5.3511705685618726E-3</v>
      </c>
      <c r="AF34" s="87">
        <f t="shared" si="11"/>
        <v>20</v>
      </c>
      <c r="AG34" s="29">
        <v>0</v>
      </c>
      <c r="AH34" s="66">
        <f t="shared" si="12"/>
        <v>0</v>
      </c>
      <c r="AI34" s="87">
        <f t="shared" si="13"/>
        <v>37</v>
      </c>
      <c r="AJ34" s="29">
        <v>0</v>
      </c>
      <c r="AK34" s="66">
        <f t="shared" si="14"/>
        <v>0</v>
      </c>
      <c r="AL34" s="87">
        <f t="shared" si="15"/>
        <v>27</v>
      </c>
      <c r="AM34" s="30">
        <v>242</v>
      </c>
    </row>
    <row r="35" spans="1:39" x14ac:dyDescent="0.25">
      <c r="A35" s="25" t="s">
        <v>232</v>
      </c>
      <c r="B35" s="26" t="s">
        <v>18</v>
      </c>
      <c r="C35" s="27" t="s">
        <v>10</v>
      </c>
      <c r="D35" s="28" t="s">
        <v>233</v>
      </c>
      <c r="E35" s="28" t="str">
        <f>VLOOKUP(D35,Sheet2!A$1:B$353,2,FALSE)</f>
        <v>Significant Rural</v>
      </c>
      <c r="F35" s="29">
        <v>19971</v>
      </c>
      <c r="G35" s="29">
        <v>11982</v>
      </c>
      <c r="H35" s="29">
        <v>8271</v>
      </c>
      <c r="I35" s="29">
        <v>3910</v>
      </c>
      <c r="J35" s="29">
        <v>1761</v>
      </c>
      <c r="K35" s="29">
        <v>549</v>
      </c>
      <c r="L35" s="29">
        <v>248</v>
      </c>
      <c r="M35" s="29">
        <v>13</v>
      </c>
      <c r="N35" s="30">
        <v>46705</v>
      </c>
      <c r="O35" s="31">
        <v>2188</v>
      </c>
      <c r="P35" s="66">
        <f t="shared" si="0"/>
        <v>0.10955886034750388</v>
      </c>
      <c r="Q35" s="87">
        <f t="shared" si="1"/>
        <v>1</v>
      </c>
      <c r="R35" s="29">
        <v>116</v>
      </c>
      <c r="S35" s="66">
        <f t="shared" si="2"/>
        <v>9.6811884493406778E-3</v>
      </c>
      <c r="T35" s="87">
        <f t="shared" si="3"/>
        <v>11</v>
      </c>
      <c r="U35" s="29">
        <v>150</v>
      </c>
      <c r="V35" s="66">
        <f t="shared" si="4"/>
        <v>1.8135654697134566E-2</v>
      </c>
      <c r="W35" s="87">
        <f t="shared" si="5"/>
        <v>4</v>
      </c>
      <c r="X35" s="29">
        <v>58</v>
      </c>
      <c r="Y35" s="66">
        <f t="shared" si="6"/>
        <v>1.4833759590792838E-2</v>
      </c>
      <c r="Z35" s="87">
        <f t="shared" si="7"/>
        <v>6</v>
      </c>
      <c r="AA35" s="29">
        <v>14</v>
      </c>
      <c r="AB35" s="66">
        <f t="shared" si="8"/>
        <v>7.9500283929585455E-3</v>
      </c>
      <c r="AC35" s="87">
        <f t="shared" si="9"/>
        <v>14</v>
      </c>
      <c r="AD35" s="29">
        <v>10</v>
      </c>
      <c r="AE35" s="66">
        <f t="shared" si="10"/>
        <v>1.8214936247723135E-2</v>
      </c>
      <c r="AF35" s="87">
        <f t="shared" si="11"/>
        <v>6</v>
      </c>
      <c r="AG35" s="29">
        <v>7</v>
      </c>
      <c r="AH35" s="66">
        <f t="shared" si="12"/>
        <v>2.8225806451612902E-2</v>
      </c>
      <c r="AI35" s="87">
        <f t="shared" si="13"/>
        <v>6</v>
      </c>
      <c r="AJ35" s="29">
        <v>0</v>
      </c>
      <c r="AK35" s="66">
        <f t="shared" si="14"/>
        <v>0</v>
      </c>
      <c r="AL35" s="87">
        <f t="shared" si="15"/>
        <v>45</v>
      </c>
      <c r="AM35" s="30">
        <v>2543</v>
      </c>
    </row>
    <row r="36" spans="1:39" x14ac:dyDescent="0.25">
      <c r="A36" s="25" t="s">
        <v>238</v>
      </c>
      <c r="B36" s="26" t="s">
        <v>107</v>
      </c>
      <c r="C36" s="27" t="s">
        <v>39</v>
      </c>
      <c r="D36" s="28" t="s">
        <v>239</v>
      </c>
      <c r="E36" s="28" t="str">
        <f>VLOOKUP(D36,Sheet2!A$1:B$353,2,FALSE)</f>
        <v>Major Urban</v>
      </c>
      <c r="F36" s="29">
        <v>5469</v>
      </c>
      <c r="G36" s="29">
        <v>31398</v>
      </c>
      <c r="H36" s="29">
        <v>32158</v>
      </c>
      <c r="I36" s="29">
        <v>19358</v>
      </c>
      <c r="J36" s="29">
        <v>10139</v>
      </c>
      <c r="K36" s="29">
        <v>4020</v>
      </c>
      <c r="L36" s="29">
        <v>1107</v>
      </c>
      <c r="M36" s="29">
        <v>46</v>
      </c>
      <c r="N36" s="30">
        <v>103695</v>
      </c>
      <c r="O36" s="31">
        <v>118</v>
      </c>
      <c r="P36" s="66">
        <f t="shared" si="0"/>
        <v>2.1576156518559153E-2</v>
      </c>
      <c r="Q36" s="87">
        <f t="shared" si="1"/>
        <v>15</v>
      </c>
      <c r="R36" s="29">
        <v>309</v>
      </c>
      <c r="S36" s="66">
        <f t="shared" si="2"/>
        <v>9.8413911714121914E-3</v>
      </c>
      <c r="T36" s="87">
        <f t="shared" si="3"/>
        <v>21</v>
      </c>
      <c r="U36" s="29">
        <v>399</v>
      </c>
      <c r="V36" s="66">
        <f t="shared" si="4"/>
        <v>1.2407488027862429E-2</v>
      </c>
      <c r="W36" s="87">
        <f t="shared" si="5"/>
        <v>16</v>
      </c>
      <c r="X36" s="29">
        <v>295</v>
      </c>
      <c r="Y36" s="66">
        <f t="shared" si="6"/>
        <v>1.5239177600991837E-2</v>
      </c>
      <c r="Z36" s="87">
        <f t="shared" si="7"/>
        <v>11</v>
      </c>
      <c r="AA36" s="29">
        <v>98</v>
      </c>
      <c r="AB36" s="66">
        <f t="shared" si="8"/>
        <v>9.6656474997534273E-3</v>
      </c>
      <c r="AC36" s="87">
        <f t="shared" si="9"/>
        <v>19</v>
      </c>
      <c r="AD36" s="29">
        <v>37</v>
      </c>
      <c r="AE36" s="66">
        <f t="shared" si="10"/>
        <v>9.2039800995024883E-3</v>
      </c>
      <c r="AF36" s="87">
        <f t="shared" si="11"/>
        <v>18</v>
      </c>
      <c r="AG36" s="29">
        <v>14</v>
      </c>
      <c r="AH36" s="66">
        <f t="shared" si="12"/>
        <v>1.2646793134598013E-2</v>
      </c>
      <c r="AI36" s="87">
        <f t="shared" si="13"/>
        <v>17</v>
      </c>
      <c r="AJ36" s="29">
        <v>0</v>
      </c>
      <c r="AK36" s="66">
        <f t="shared" si="14"/>
        <v>0</v>
      </c>
      <c r="AL36" s="87">
        <f t="shared" si="15"/>
        <v>53</v>
      </c>
      <c r="AM36" s="30">
        <v>1270</v>
      </c>
    </row>
    <row r="37" spans="1:39" x14ac:dyDescent="0.25">
      <c r="A37" s="25" t="s">
        <v>240</v>
      </c>
      <c r="B37" s="26" t="s">
        <v>54</v>
      </c>
      <c r="C37" s="27" t="s">
        <v>22</v>
      </c>
      <c r="D37" s="28" t="s">
        <v>645</v>
      </c>
      <c r="E37" s="28" t="str">
        <f>VLOOKUP(D37,Sheet2!A$1:B$353,2,FALSE)</f>
        <v>Other Urban</v>
      </c>
      <c r="F37" s="29">
        <v>25821</v>
      </c>
      <c r="G37" s="29">
        <v>11750</v>
      </c>
      <c r="H37" s="29">
        <v>7753</v>
      </c>
      <c r="I37" s="29">
        <v>4651</v>
      </c>
      <c r="J37" s="29">
        <v>3269</v>
      </c>
      <c r="K37" s="29">
        <v>1019</v>
      </c>
      <c r="L37" s="29">
        <v>350</v>
      </c>
      <c r="M37" s="29">
        <v>40</v>
      </c>
      <c r="N37" s="30">
        <v>54653</v>
      </c>
      <c r="O37" s="31">
        <v>31</v>
      </c>
      <c r="P37" s="66">
        <f t="shared" si="0"/>
        <v>1.2005731768715386E-3</v>
      </c>
      <c r="Q37" s="87">
        <f t="shared" si="1"/>
        <v>47</v>
      </c>
      <c r="R37" s="29">
        <v>27</v>
      </c>
      <c r="S37" s="66">
        <f t="shared" si="2"/>
        <v>2.2978723404255318E-3</v>
      </c>
      <c r="T37" s="87">
        <f t="shared" si="3"/>
        <v>46</v>
      </c>
      <c r="U37" s="29">
        <v>8</v>
      </c>
      <c r="V37" s="66">
        <f t="shared" si="4"/>
        <v>1.0318586353669547E-3</v>
      </c>
      <c r="W37" s="87">
        <f t="shared" si="5"/>
        <v>54</v>
      </c>
      <c r="X37" s="29">
        <v>7</v>
      </c>
      <c r="Y37" s="66">
        <f t="shared" si="6"/>
        <v>1.5050526768436896E-3</v>
      </c>
      <c r="Z37" s="87">
        <f t="shared" si="7"/>
        <v>51</v>
      </c>
      <c r="AA37" s="29">
        <v>6</v>
      </c>
      <c r="AB37" s="66">
        <f t="shared" si="8"/>
        <v>1.8354236769654328E-3</v>
      </c>
      <c r="AC37" s="87">
        <f t="shared" si="9"/>
        <v>47</v>
      </c>
      <c r="AD37" s="29">
        <v>1</v>
      </c>
      <c r="AE37" s="66">
        <f t="shared" si="10"/>
        <v>9.813542688910696E-4</v>
      </c>
      <c r="AF37" s="87">
        <f t="shared" si="11"/>
        <v>52</v>
      </c>
      <c r="AG37" s="29">
        <v>0</v>
      </c>
      <c r="AH37" s="66">
        <f t="shared" si="12"/>
        <v>0</v>
      </c>
      <c r="AI37" s="87">
        <f t="shared" si="13"/>
        <v>52</v>
      </c>
      <c r="AJ37" s="29">
        <v>0</v>
      </c>
      <c r="AK37" s="66">
        <f t="shared" si="14"/>
        <v>0</v>
      </c>
      <c r="AL37" s="87">
        <f t="shared" si="15"/>
        <v>28</v>
      </c>
      <c r="AM37" s="30">
        <v>80</v>
      </c>
    </row>
    <row r="38" spans="1:39" x14ac:dyDescent="0.25">
      <c r="A38" s="25" t="s">
        <v>248</v>
      </c>
      <c r="B38" s="26" t="s">
        <v>18</v>
      </c>
      <c r="C38" s="27" t="s">
        <v>10</v>
      </c>
      <c r="D38" s="28" t="s">
        <v>249</v>
      </c>
      <c r="E38" s="28" t="str">
        <f>VLOOKUP(D38,Sheet2!A$1:B$353,2,FALSE)</f>
        <v>Other Urban</v>
      </c>
      <c r="F38" s="29">
        <v>2298</v>
      </c>
      <c r="G38" s="29">
        <v>7597</v>
      </c>
      <c r="H38" s="29">
        <v>18629</v>
      </c>
      <c r="I38" s="29">
        <v>4099</v>
      </c>
      <c r="J38" s="29">
        <v>2111</v>
      </c>
      <c r="K38" s="29">
        <v>873</v>
      </c>
      <c r="L38" s="29">
        <v>381</v>
      </c>
      <c r="M38" s="29">
        <v>15</v>
      </c>
      <c r="N38" s="30">
        <v>36003</v>
      </c>
      <c r="O38" s="31">
        <v>0</v>
      </c>
      <c r="P38" s="66">
        <f t="shared" si="0"/>
        <v>0</v>
      </c>
      <c r="Q38" s="87">
        <f t="shared" si="1"/>
        <v>58</v>
      </c>
      <c r="R38" s="29">
        <v>8</v>
      </c>
      <c r="S38" s="66">
        <f t="shared" si="2"/>
        <v>1.0530472554955903E-3</v>
      </c>
      <c r="T38" s="87">
        <f t="shared" si="3"/>
        <v>53</v>
      </c>
      <c r="U38" s="29">
        <v>23</v>
      </c>
      <c r="V38" s="66">
        <f t="shared" si="4"/>
        <v>1.2346341725267057E-3</v>
      </c>
      <c r="W38" s="87">
        <f t="shared" si="5"/>
        <v>49</v>
      </c>
      <c r="X38" s="29">
        <v>30</v>
      </c>
      <c r="Y38" s="66">
        <f t="shared" si="6"/>
        <v>7.3188582581117344E-3</v>
      </c>
      <c r="Z38" s="87">
        <f t="shared" si="7"/>
        <v>19</v>
      </c>
      <c r="AA38" s="29">
        <v>5</v>
      </c>
      <c r="AB38" s="66">
        <f t="shared" si="8"/>
        <v>2.3685457129322598E-3</v>
      </c>
      <c r="AC38" s="87">
        <f t="shared" si="9"/>
        <v>45</v>
      </c>
      <c r="AD38" s="29">
        <v>3</v>
      </c>
      <c r="AE38" s="66">
        <f t="shared" si="10"/>
        <v>3.4364261168384879E-3</v>
      </c>
      <c r="AF38" s="87">
        <f t="shared" si="11"/>
        <v>39</v>
      </c>
      <c r="AG38" s="29">
        <v>2</v>
      </c>
      <c r="AH38" s="66">
        <f t="shared" si="12"/>
        <v>5.2493438320209973E-3</v>
      </c>
      <c r="AI38" s="87">
        <f t="shared" si="13"/>
        <v>35</v>
      </c>
      <c r="AJ38" s="29">
        <v>0</v>
      </c>
      <c r="AK38" s="66">
        <f t="shared" si="14"/>
        <v>0</v>
      </c>
      <c r="AL38" s="87">
        <f t="shared" si="15"/>
        <v>28</v>
      </c>
      <c r="AM38" s="30">
        <v>71</v>
      </c>
    </row>
    <row r="39" spans="1:39" x14ac:dyDescent="0.25">
      <c r="A39" s="25" t="s">
        <v>257</v>
      </c>
      <c r="B39" s="26" t="s">
        <v>18</v>
      </c>
      <c r="C39" s="27" t="s">
        <v>19</v>
      </c>
      <c r="D39" s="28" t="s">
        <v>258</v>
      </c>
      <c r="E39" s="28" t="str">
        <f>VLOOKUP(D39,Sheet2!A$1:B$353,2,FALSE)</f>
        <v>Other Urban</v>
      </c>
      <c r="F39" s="29">
        <v>14454</v>
      </c>
      <c r="G39" s="29">
        <v>11936</v>
      </c>
      <c r="H39" s="29">
        <v>7357</v>
      </c>
      <c r="I39" s="29">
        <v>5522</v>
      </c>
      <c r="J39" s="29">
        <v>2169</v>
      </c>
      <c r="K39" s="29">
        <v>781</v>
      </c>
      <c r="L39" s="29">
        <v>181</v>
      </c>
      <c r="M39" s="29">
        <v>43</v>
      </c>
      <c r="N39" s="30">
        <v>42443</v>
      </c>
      <c r="O39" s="31">
        <v>287</v>
      </c>
      <c r="P39" s="66">
        <f t="shared" si="0"/>
        <v>1.9856095198560953E-2</v>
      </c>
      <c r="Q39" s="87">
        <f t="shared" si="1"/>
        <v>11</v>
      </c>
      <c r="R39" s="29">
        <v>159</v>
      </c>
      <c r="S39" s="66">
        <f t="shared" si="2"/>
        <v>1.3321045576407507E-2</v>
      </c>
      <c r="T39" s="87">
        <f t="shared" si="3"/>
        <v>11</v>
      </c>
      <c r="U39" s="29">
        <v>81</v>
      </c>
      <c r="V39" s="66">
        <f t="shared" si="4"/>
        <v>1.1009922522767432E-2</v>
      </c>
      <c r="W39" s="87">
        <f t="shared" si="5"/>
        <v>13</v>
      </c>
      <c r="X39" s="29">
        <v>62</v>
      </c>
      <c r="Y39" s="66">
        <f t="shared" si="6"/>
        <v>1.1227816008692503E-2</v>
      </c>
      <c r="Z39" s="87">
        <f t="shared" si="7"/>
        <v>14</v>
      </c>
      <c r="AA39" s="29">
        <v>17</v>
      </c>
      <c r="AB39" s="66">
        <f t="shared" si="8"/>
        <v>7.8377132319041032E-3</v>
      </c>
      <c r="AC39" s="87">
        <f t="shared" si="9"/>
        <v>15</v>
      </c>
      <c r="AD39" s="29">
        <v>7</v>
      </c>
      <c r="AE39" s="66">
        <f t="shared" si="10"/>
        <v>8.9628681177976958E-3</v>
      </c>
      <c r="AF39" s="87">
        <f t="shared" si="11"/>
        <v>15</v>
      </c>
      <c r="AG39" s="29">
        <v>2</v>
      </c>
      <c r="AH39" s="66">
        <f t="shared" si="12"/>
        <v>1.1049723756906077E-2</v>
      </c>
      <c r="AI39" s="87">
        <f t="shared" si="13"/>
        <v>17</v>
      </c>
      <c r="AJ39" s="29">
        <v>0</v>
      </c>
      <c r="AK39" s="66">
        <f t="shared" si="14"/>
        <v>0</v>
      </c>
      <c r="AL39" s="87">
        <f t="shared" si="15"/>
        <v>28</v>
      </c>
      <c r="AM39" s="30">
        <v>615</v>
      </c>
    </row>
    <row r="40" spans="1:39" x14ac:dyDescent="0.25">
      <c r="A40" s="25" t="s">
        <v>266</v>
      </c>
      <c r="B40" s="26" t="s">
        <v>18</v>
      </c>
      <c r="C40" s="27" t="s">
        <v>25</v>
      </c>
      <c r="D40" s="28" t="s">
        <v>267</v>
      </c>
      <c r="E40" s="28" t="str">
        <f>VLOOKUP(D40,Sheet2!A$1:B$353,2,FALSE)</f>
        <v>Rural 50</v>
      </c>
      <c r="F40" s="29">
        <v>8394</v>
      </c>
      <c r="G40" s="29">
        <v>12598</v>
      </c>
      <c r="H40" s="29">
        <v>8630</v>
      </c>
      <c r="I40" s="29">
        <v>4648</v>
      </c>
      <c r="J40" s="29">
        <v>3593</v>
      </c>
      <c r="K40" s="29">
        <v>2041</v>
      </c>
      <c r="L40" s="29">
        <v>828</v>
      </c>
      <c r="M40" s="29">
        <v>47</v>
      </c>
      <c r="N40" s="30">
        <v>40779</v>
      </c>
      <c r="O40" s="31">
        <v>70</v>
      </c>
      <c r="P40" s="66">
        <f t="shared" si="0"/>
        <v>8.339289969025495E-3</v>
      </c>
      <c r="Q40" s="87">
        <f t="shared" si="1"/>
        <v>30</v>
      </c>
      <c r="R40" s="29">
        <v>101</v>
      </c>
      <c r="S40" s="66">
        <f t="shared" si="2"/>
        <v>8.0171455786632803E-3</v>
      </c>
      <c r="T40" s="87">
        <f t="shared" si="3"/>
        <v>16</v>
      </c>
      <c r="U40" s="29">
        <v>81</v>
      </c>
      <c r="V40" s="66">
        <f t="shared" si="4"/>
        <v>9.3858632676709162E-3</v>
      </c>
      <c r="W40" s="87">
        <f t="shared" si="5"/>
        <v>12</v>
      </c>
      <c r="X40" s="29">
        <v>50</v>
      </c>
      <c r="Y40" s="66">
        <f t="shared" si="6"/>
        <v>1.0757314974182444E-2</v>
      </c>
      <c r="Z40" s="87">
        <f t="shared" si="7"/>
        <v>11</v>
      </c>
      <c r="AA40" s="29">
        <v>30</v>
      </c>
      <c r="AB40" s="66">
        <f t="shared" si="8"/>
        <v>8.349568605622042E-3</v>
      </c>
      <c r="AC40" s="87">
        <f t="shared" si="9"/>
        <v>18</v>
      </c>
      <c r="AD40" s="29">
        <v>18</v>
      </c>
      <c r="AE40" s="66">
        <f t="shared" si="10"/>
        <v>8.8192062714355715E-3</v>
      </c>
      <c r="AF40" s="87">
        <f t="shared" si="11"/>
        <v>20</v>
      </c>
      <c r="AG40" s="29">
        <v>6</v>
      </c>
      <c r="AH40" s="66">
        <f t="shared" si="12"/>
        <v>7.246376811594203E-3</v>
      </c>
      <c r="AI40" s="87">
        <f t="shared" si="13"/>
        <v>34</v>
      </c>
      <c r="AJ40" s="29">
        <v>0</v>
      </c>
      <c r="AK40" s="66">
        <f t="shared" si="14"/>
        <v>0</v>
      </c>
      <c r="AL40" s="87">
        <f t="shared" si="15"/>
        <v>44</v>
      </c>
      <c r="AM40" s="30">
        <v>356</v>
      </c>
    </row>
    <row r="41" spans="1:39" x14ac:dyDescent="0.25">
      <c r="A41" s="25" t="s">
        <v>276</v>
      </c>
      <c r="B41" s="26" t="s">
        <v>18</v>
      </c>
      <c r="C41" s="27" t="s">
        <v>22</v>
      </c>
      <c r="D41" s="28" t="s">
        <v>277</v>
      </c>
      <c r="E41" s="28" t="str">
        <f>VLOOKUP(D41,Sheet2!A$1:B$353,2,FALSE)</f>
        <v>Other Urban</v>
      </c>
      <c r="F41" s="29">
        <v>21644</v>
      </c>
      <c r="G41" s="29">
        <v>5359</v>
      </c>
      <c r="H41" s="29">
        <v>5461</v>
      </c>
      <c r="I41" s="29">
        <v>2701</v>
      </c>
      <c r="J41" s="29">
        <v>876</v>
      </c>
      <c r="K41" s="29">
        <v>269</v>
      </c>
      <c r="L41" s="29">
        <v>165</v>
      </c>
      <c r="M41" s="29">
        <v>15</v>
      </c>
      <c r="N41" s="30">
        <v>36490</v>
      </c>
      <c r="O41" s="31">
        <v>18</v>
      </c>
      <c r="P41" s="66">
        <f t="shared" si="0"/>
        <v>8.316392533727592E-4</v>
      </c>
      <c r="Q41" s="87">
        <f t="shared" si="1"/>
        <v>52</v>
      </c>
      <c r="R41" s="29">
        <v>1</v>
      </c>
      <c r="S41" s="66">
        <f t="shared" si="2"/>
        <v>1.8660197798096661E-4</v>
      </c>
      <c r="T41" s="87">
        <f t="shared" si="3"/>
        <v>58</v>
      </c>
      <c r="U41" s="29">
        <v>3</v>
      </c>
      <c r="V41" s="66">
        <f t="shared" si="4"/>
        <v>5.4934993590917414E-4</v>
      </c>
      <c r="W41" s="87">
        <f t="shared" si="5"/>
        <v>58</v>
      </c>
      <c r="X41" s="29">
        <v>2</v>
      </c>
      <c r="Y41" s="66">
        <f t="shared" si="6"/>
        <v>7.4046649389115145E-4</v>
      </c>
      <c r="Z41" s="87">
        <f t="shared" si="7"/>
        <v>58</v>
      </c>
      <c r="AA41" s="29">
        <v>0</v>
      </c>
      <c r="AB41" s="66">
        <f t="shared" si="8"/>
        <v>0</v>
      </c>
      <c r="AC41" s="87">
        <f t="shared" si="9"/>
        <v>57</v>
      </c>
      <c r="AD41" s="29">
        <v>0</v>
      </c>
      <c r="AE41" s="66">
        <f t="shared" si="10"/>
        <v>0</v>
      </c>
      <c r="AF41" s="87">
        <f t="shared" si="11"/>
        <v>54</v>
      </c>
      <c r="AG41" s="29">
        <v>1</v>
      </c>
      <c r="AH41" s="66">
        <f t="shared" si="12"/>
        <v>6.0606060606060606E-3</v>
      </c>
      <c r="AI41" s="87">
        <f t="shared" si="13"/>
        <v>30</v>
      </c>
      <c r="AJ41" s="29">
        <v>0</v>
      </c>
      <c r="AK41" s="66">
        <f t="shared" si="14"/>
        <v>0</v>
      </c>
      <c r="AL41" s="87">
        <f t="shared" si="15"/>
        <v>28</v>
      </c>
      <c r="AM41" s="30">
        <v>25</v>
      </c>
    </row>
    <row r="42" spans="1:39" x14ac:dyDescent="0.25">
      <c r="A42" s="25" t="s">
        <v>278</v>
      </c>
      <c r="B42" s="26" t="s">
        <v>18</v>
      </c>
      <c r="C42" s="27" t="s">
        <v>10</v>
      </c>
      <c r="D42" s="28" t="s">
        <v>279</v>
      </c>
      <c r="E42" s="28" t="str">
        <f>VLOOKUP(D42,Sheet2!A$1:B$353,2,FALSE)</f>
        <v>Other Urban</v>
      </c>
      <c r="F42" s="29">
        <v>18524</v>
      </c>
      <c r="G42" s="29">
        <v>22176</v>
      </c>
      <c r="H42" s="29">
        <v>10960</v>
      </c>
      <c r="I42" s="29">
        <v>4184</v>
      </c>
      <c r="J42" s="29">
        <v>2164</v>
      </c>
      <c r="K42" s="29">
        <v>880</v>
      </c>
      <c r="L42" s="29">
        <v>341</v>
      </c>
      <c r="M42" s="29">
        <v>15</v>
      </c>
      <c r="N42" s="30">
        <v>59244</v>
      </c>
      <c r="O42" s="31">
        <v>115</v>
      </c>
      <c r="P42" s="66">
        <f t="shared" si="0"/>
        <v>6.2081623839343554E-3</v>
      </c>
      <c r="Q42" s="87">
        <f t="shared" si="1"/>
        <v>28</v>
      </c>
      <c r="R42" s="29">
        <v>131</v>
      </c>
      <c r="S42" s="66">
        <f t="shared" si="2"/>
        <v>5.907287157287157E-3</v>
      </c>
      <c r="T42" s="87">
        <f t="shared" si="3"/>
        <v>27</v>
      </c>
      <c r="U42" s="29">
        <v>50</v>
      </c>
      <c r="V42" s="66">
        <f t="shared" si="4"/>
        <v>4.5620437956204376E-3</v>
      </c>
      <c r="W42" s="87">
        <f t="shared" si="5"/>
        <v>30</v>
      </c>
      <c r="X42" s="29">
        <v>39</v>
      </c>
      <c r="Y42" s="66">
        <f t="shared" si="6"/>
        <v>9.3212237093690253E-3</v>
      </c>
      <c r="Z42" s="87">
        <f t="shared" si="7"/>
        <v>16</v>
      </c>
      <c r="AA42" s="29">
        <v>14</v>
      </c>
      <c r="AB42" s="66">
        <f t="shared" si="8"/>
        <v>6.4695009242144181E-3</v>
      </c>
      <c r="AC42" s="87">
        <f t="shared" si="9"/>
        <v>19</v>
      </c>
      <c r="AD42" s="29">
        <v>6</v>
      </c>
      <c r="AE42" s="66">
        <f t="shared" si="10"/>
        <v>6.8181818181818179E-3</v>
      </c>
      <c r="AF42" s="87">
        <f t="shared" si="11"/>
        <v>21</v>
      </c>
      <c r="AG42" s="29">
        <v>7</v>
      </c>
      <c r="AH42" s="66">
        <f t="shared" si="12"/>
        <v>2.0527859237536656E-2</v>
      </c>
      <c r="AI42" s="87">
        <f t="shared" si="13"/>
        <v>7</v>
      </c>
      <c r="AJ42" s="29">
        <v>0</v>
      </c>
      <c r="AK42" s="66">
        <f t="shared" si="14"/>
        <v>0</v>
      </c>
      <c r="AL42" s="87">
        <f t="shared" si="15"/>
        <v>28</v>
      </c>
      <c r="AM42" s="30">
        <v>362</v>
      </c>
    </row>
    <row r="43" spans="1:39" x14ac:dyDescent="0.25">
      <c r="A43" s="25" t="s">
        <v>289</v>
      </c>
      <c r="B43" s="26" t="s">
        <v>54</v>
      </c>
      <c r="C43" s="27" t="s">
        <v>44</v>
      </c>
      <c r="D43" s="28" t="s">
        <v>654</v>
      </c>
      <c r="E43" s="28" t="str">
        <f>VLOOKUP(D43,Sheet2!A$1:B$353,2,FALSE)</f>
        <v>Large Urban</v>
      </c>
      <c r="F43" s="29">
        <v>81249</v>
      </c>
      <c r="G43" s="29">
        <v>21628</v>
      </c>
      <c r="H43" s="29">
        <v>9473</v>
      </c>
      <c r="I43" s="29">
        <v>3660</v>
      </c>
      <c r="J43" s="29">
        <v>1092</v>
      </c>
      <c r="K43" s="29">
        <v>283</v>
      </c>
      <c r="L43" s="29">
        <v>65</v>
      </c>
      <c r="M43" s="29">
        <v>36</v>
      </c>
      <c r="N43" s="30">
        <v>117486</v>
      </c>
      <c r="O43" s="31">
        <v>176</v>
      </c>
      <c r="P43" s="66">
        <f t="shared" si="0"/>
        <v>2.166180506837007E-3</v>
      </c>
      <c r="Q43" s="87">
        <f t="shared" si="1"/>
        <v>35</v>
      </c>
      <c r="R43" s="29">
        <v>75</v>
      </c>
      <c r="S43" s="66">
        <f t="shared" si="2"/>
        <v>3.4677270205289439E-3</v>
      </c>
      <c r="T43" s="87">
        <f t="shared" si="3"/>
        <v>28</v>
      </c>
      <c r="U43" s="29">
        <v>31</v>
      </c>
      <c r="V43" s="66">
        <f t="shared" si="4"/>
        <v>3.2724585664520214E-3</v>
      </c>
      <c r="W43" s="87">
        <f t="shared" si="5"/>
        <v>28</v>
      </c>
      <c r="X43" s="29">
        <v>12</v>
      </c>
      <c r="Y43" s="66">
        <f t="shared" si="6"/>
        <v>3.2786885245901639E-3</v>
      </c>
      <c r="Z43" s="87">
        <f t="shared" si="7"/>
        <v>30</v>
      </c>
      <c r="AA43" s="29">
        <v>5</v>
      </c>
      <c r="AB43" s="66">
        <f t="shared" si="8"/>
        <v>4.578754578754579E-3</v>
      </c>
      <c r="AC43" s="87">
        <f t="shared" si="9"/>
        <v>20</v>
      </c>
      <c r="AD43" s="29">
        <v>4</v>
      </c>
      <c r="AE43" s="66">
        <f t="shared" si="10"/>
        <v>1.4134275618374558E-2</v>
      </c>
      <c r="AF43" s="87">
        <f t="shared" si="11"/>
        <v>7</v>
      </c>
      <c r="AG43" s="29">
        <v>0</v>
      </c>
      <c r="AH43" s="66">
        <f t="shared" si="12"/>
        <v>0</v>
      </c>
      <c r="AI43" s="87">
        <f t="shared" si="13"/>
        <v>37</v>
      </c>
      <c r="AJ43" s="29">
        <v>0</v>
      </c>
      <c r="AK43" s="66">
        <f t="shared" si="14"/>
        <v>0</v>
      </c>
      <c r="AL43" s="87">
        <f t="shared" si="15"/>
        <v>27</v>
      </c>
      <c r="AM43" s="30">
        <v>303</v>
      </c>
    </row>
    <row r="44" spans="1:39" x14ac:dyDescent="0.25">
      <c r="A44" s="25" t="s">
        <v>294</v>
      </c>
      <c r="B44" s="26" t="s">
        <v>43</v>
      </c>
      <c r="C44" s="27" t="s">
        <v>22</v>
      </c>
      <c r="D44" s="28" t="s">
        <v>295</v>
      </c>
      <c r="E44" s="28" t="str">
        <f>VLOOKUP(D44,Sheet2!A$1:B$353,2,FALSE)</f>
        <v>Major Urban</v>
      </c>
      <c r="F44" s="29">
        <v>36958</v>
      </c>
      <c r="G44" s="29">
        <v>13194</v>
      </c>
      <c r="H44" s="29">
        <v>8849</v>
      </c>
      <c r="I44" s="29">
        <v>3891</v>
      </c>
      <c r="J44" s="29">
        <v>1519</v>
      </c>
      <c r="K44" s="29">
        <v>257</v>
      </c>
      <c r="L44" s="29">
        <v>126</v>
      </c>
      <c r="M44" s="29">
        <v>18</v>
      </c>
      <c r="N44" s="30">
        <v>64812</v>
      </c>
      <c r="O44" s="31">
        <v>11</v>
      </c>
      <c r="P44" s="66">
        <f t="shared" si="0"/>
        <v>2.976351534173927E-4</v>
      </c>
      <c r="Q44" s="87">
        <f t="shared" si="1"/>
        <v>64</v>
      </c>
      <c r="R44" s="29">
        <v>3</v>
      </c>
      <c r="S44" s="66">
        <f t="shared" si="2"/>
        <v>2.2737608003638017E-4</v>
      </c>
      <c r="T44" s="87">
        <f t="shared" si="3"/>
        <v>69</v>
      </c>
      <c r="U44" s="29">
        <v>7</v>
      </c>
      <c r="V44" s="66">
        <f t="shared" si="4"/>
        <v>7.9104983613967675E-4</v>
      </c>
      <c r="W44" s="87">
        <f t="shared" si="5"/>
        <v>65</v>
      </c>
      <c r="X44" s="29">
        <v>3</v>
      </c>
      <c r="Y44" s="66">
        <f t="shared" si="6"/>
        <v>7.7101002313030066E-4</v>
      </c>
      <c r="Z44" s="87">
        <f t="shared" si="7"/>
        <v>66</v>
      </c>
      <c r="AA44" s="29">
        <v>1</v>
      </c>
      <c r="AB44" s="66">
        <f t="shared" si="8"/>
        <v>6.583278472679394E-4</v>
      </c>
      <c r="AC44" s="87">
        <f t="shared" si="9"/>
        <v>66</v>
      </c>
      <c r="AD44" s="29">
        <v>0</v>
      </c>
      <c r="AE44" s="66">
        <f t="shared" si="10"/>
        <v>0</v>
      </c>
      <c r="AF44" s="87">
        <f t="shared" si="11"/>
        <v>67</v>
      </c>
      <c r="AG44" s="29">
        <v>0</v>
      </c>
      <c r="AH44" s="66">
        <f t="shared" si="12"/>
        <v>0</v>
      </c>
      <c r="AI44" s="87">
        <f t="shared" si="13"/>
        <v>67</v>
      </c>
      <c r="AJ44" s="29">
        <v>0</v>
      </c>
      <c r="AK44" s="66">
        <f t="shared" si="14"/>
        <v>0</v>
      </c>
      <c r="AL44" s="87">
        <f t="shared" si="15"/>
        <v>53</v>
      </c>
      <c r="AM44" s="30">
        <v>25</v>
      </c>
    </row>
    <row r="45" spans="1:39" x14ac:dyDescent="0.25">
      <c r="A45" s="25" t="s">
        <v>305</v>
      </c>
      <c r="B45" s="26" t="s">
        <v>107</v>
      </c>
      <c r="C45" s="27" t="s">
        <v>39</v>
      </c>
      <c r="D45" s="28" t="s">
        <v>306</v>
      </c>
      <c r="E45" s="28" t="str">
        <f>VLOOKUP(D45,Sheet2!A$1:B$353,2,FALSE)</f>
        <v>Major Urban</v>
      </c>
      <c r="F45" s="29">
        <v>7311</v>
      </c>
      <c r="G45" s="29">
        <v>32940</v>
      </c>
      <c r="H45" s="29">
        <v>41875</v>
      </c>
      <c r="I45" s="29">
        <v>25367</v>
      </c>
      <c r="J45" s="29">
        <v>7155</v>
      </c>
      <c r="K45" s="29">
        <v>2742</v>
      </c>
      <c r="L45" s="29">
        <v>1296</v>
      </c>
      <c r="M45" s="29">
        <v>174</v>
      </c>
      <c r="N45" s="30">
        <v>118860</v>
      </c>
      <c r="O45" s="31">
        <v>51</v>
      </c>
      <c r="P45" s="66">
        <f t="shared" si="0"/>
        <v>6.9757899056216658E-3</v>
      </c>
      <c r="Q45" s="87">
        <f t="shared" si="1"/>
        <v>35</v>
      </c>
      <c r="R45" s="29">
        <v>200</v>
      </c>
      <c r="S45" s="66">
        <f t="shared" si="2"/>
        <v>6.0716454159077107E-3</v>
      </c>
      <c r="T45" s="87">
        <f t="shared" si="3"/>
        <v>41</v>
      </c>
      <c r="U45" s="29">
        <v>233</v>
      </c>
      <c r="V45" s="66">
        <f t="shared" si="4"/>
        <v>5.5641791044776122E-3</v>
      </c>
      <c r="W45" s="87">
        <f t="shared" si="5"/>
        <v>36</v>
      </c>
      <c r="X45" s="29">
        <v>98</v>
      </c>
      <c r="Y45" s="66">
        <f t="shared" si="6"/>
        <v>3.8632869476090985E-3</v>
      </c>
      <c r="Z45" s="87">
        <f t="shared" si="7"/>
        <v>47</v>
      </c>
      <c r="AA45" s="29">
        <v>27</v>
      </c>
      <c r="AB45" s="66">
        <f t="shared" si="8"/>
        <v>3.7735849056603774E-3</v>
      </c>
      <c r="AC45" s="87">
        <f t="shared" si="9"/>
        <v>43</v>
      </c>
      <c r="AD45" s="29">
        <v>6</v>
      </c>
      <c r="AE45" s="66">
        <f t="shared" si="10"/>
        <v>2.1881838074398249E-3</v>
      </c>
      <c r="AF45" s="87">
        <f t="shared" si="11"/>
        <v>54</v>
      </c>
      <c r="AG45" s="29">
        <v>4</v>
      </c>
      <c r="AH45" s="66">
        <f t="shared" si="12"/>
        <v>3.0864197530864196E-3</v>
      </c>
      <c r="AI45" s="87">
        <f t="shared" si="13"/>
        <v>52</v>
      </c>
      <c r="AJ45" s="29">
        <v>0</v>
      </c>
      <c r="AK45" s="66">
        <f t="shared" si="14"/>
        <v>0</v>
      </c>
      <c r="AL45" s="87">
        <f t="shared" si="15"/>
        <v>53</v>
      </c>
      <c r="AM45" s="30">
        <v>619</v>
      </c>
    </row>
    <row r="46" spans="1:39" x14ac:dyDescent="0.25">
      <c r="A46" s="25" t="s">
        <v>309</v>
      </c>
      <c r="B46" s="26" t="s">
        <v>18</v>
      </c>
      <c r="C46" s="27" t="s">
        <v>25</v>
      </c>
      <c r="D46" s="28" t="s">
        <v>310</v>
      </c>
      <c r="E46" s="28" t="str">
        <f>VLOOKUP(D46,Sheet2!A$1:B$353,2,FALSE)</f>
        <v>Other Urban</v>
      </c>
      <c r="F46" s="29">
        <v>26242</v>
      </c>
      <c r="G46" s="29">
        <v>8486</v>
      </c>
      <c r="H46" s="29">
        <v>4674</v>
      </c>
      <c r="I46" s="29">
        <v>2431</v>
      </c>
      <c r="J46" s="29">
        <v>1191</v>
      </c>
      <c r="K46" s="29">
        <v>379</v>
      </c>
      <c r="L46" s="29">
        <v>121</v>
      </c>
      <c r="M46" s="29">
        <v>51</v>
      </c>
      <c r="N46" s="30">
        <v>43575</v>
      </c>
      <c r="O46" s="31">
        <v>86</v>
      </c>
      <c r="P46" s="66">
        <f t="shared" si="0"/>
        <v>3.2771892386251047E-3</v>
      </c>
      <c r="Q46" s="87">
        <f t="shared" si="1"/>
        <v>39</v>
      </c>
      <c r="R46" s="29">
        <v>36</v>
      </c>
      <c r="S46" s="66">
        <f t="shared" si="2"/>
        <v>4.2422814046665092E-3</v>
      </c>
      <c r="T46" s="87">
        <f t="shared" si="3"/>
        <v>36</v>
      </c>
      <c r="U46" s="29">
        <v>25</v>
      </c>
      <c r="V46" s="66">
        <f t="shared" si="4"/>
        <v>5.3487376979032952E-3</v>
      </c>
      <c r="W46" s="87">
        <f t="shared" si="5"/>
        <v>28</v>
      </c>
      <c r="X46" s="29">
        <v>16</v>
      </c>
      <c r="Y46" s="66">
        <f t="shared" si="6"/>
        <v>6.5816536404771702E-3</v>
      </c>
      <c r="Z46" s="87">
        <f t="shared" si="7"/>
        <v>20</v>
      </c>
      <c r="AA46" s="29">
        <v>8</v>
      </c>
      <c r="AB46" s="66">
        <f t="shared" si="8"/>
        <v>6.7170445004198151E-3</v>
      </c>
      <c r="AC46" s="87">
        <f t="shared" si="9"/>
        <v>17</v>
      </c>
      <c r="AD46" s="29">
        <v>3</v>
      </c>
      <c r="AE46" s="66">
        <f t="shared" si="10"/>
        <v>7.9155672823219003E-3</v>
      </c>
      <c r="AF46" s="87">
        <f t="shared" si="11"/>
        <v>18</v>
      </c>
      <c r="AG46" s="29">
        <v>3</v>
      </c>
      <c r="AH46" s="66">
        <f t="shared" si="12"/>
        <v>2.4793388429752067E-2</v>
      </c>
      <c r="AI46" s="87">
        <f t="shared" si="13"/>
        <v>4</v>
      </c>
      <c r="AJ46" s="29">
        <v>0</v>
      </c>
      <c r="AK46" s="66">
        <f t="shared" si="14"/>
        <v>0</v>
      </c>
      <c r="AL46" s="87">
        <f t="shared" si="15"/>
        <v>28</v>
      </c>
      <c r="AM46" s="30">
        <v>177</v>
      </c>
    </row>
    <row r="47" spans="1:39" x14ac:dyDescent="0.25">
      <c r="A47" s="25" t="s">
        <v>319</v>
      </c>
      <c r="B47" s="26" t="s">
        <v>43</v>
      </c>
      <c r="C47" s="27" t="s">
        <v>22</v>
      </c>
      <c r="D47" s="28" t="s">
        <v>320</v>
      </c>
      <c r="E47" s="28" t="str">
        <f>VLOOKUP(D47,Sheet2!A$1:B$353,2,FALSE)</f>
        <v>Major Urban</v>
      </c>
      <c r="F47" s="29">
        <v>130808</v>
      </c>
      <c r="G47" s="29">
        <v>36333</v>
      </c>
      <c r="H47" s="29">
        <v>30415</v>
      </c>
      <c r="I47" s="29">
        <v>14469</v>
      </c>
      <c r="J47" s="29">
        <v>5282</v>
      </c>
      <c r="K47" s="29">
        <v>1968</v>
      </c>
      <c r="L47" s="29">
        <v>771</v>
      </c>
      <c r="M47" s="29">
        <v>104</v>
      </c>
      <c r="N47" s="30">
        <v>220150</v>
      </c>
      <c r="O47" s="31">
        <v>153</v>
      </c>
      <c r="P47" s="66">
        <f t="shared" si="0"/>
        <v>1.1696532322182129E-3</v>
      </c>
      <c r="Q47" s="87">
        <f t="shared" si="1"/>
        <v>61</v>
      </c>
      <c r="R47" s="29">
        <v>41</v>
      </c>
      <c r="S47" s="66">
        <f t="shared" si="2"/>
        <v>1.1284507197313737E-3</v>
      </c>
      <c r="T47" s="87">
        <f t="shared" si="3"/>
        <v>65</v>
      </c>
      <c r="U47" s="29">
        <v>11</v>
      </c>
      <c r="V47" s="66">
        <f t="shared" si="4"/>
        <v>3.6166365280289331E-4</v>
      </c>
      <c r="W47" s="87">
        <f t="shared" si="5"/>
        <v>69</v>
      </c>
      <c r="X47" s="29">
        <v>6</v>
      </c>
      <c r="Y47" s="66">
        <f t="shared" si="6"/>
        <v>4.1467965996267884E-4</v>
      </c>
      <c r="Z47" s="87">
        <f t="shared" si="7"/>
        <v>68</v>
      </c>
      <c r="AA47" s="29">
        <v>3</v>
      </c>
      <c r="AB47" s="66">
        <f t="shared" si="8"/>
        <v>5.6796667928814845E-4</v>
      </c>
      <c r="AC47" s="87">
        <f t="shared" si="9"/>
        <v>68</v>
      </c>
      <c r="AD47" s="29">
        <v>0</v>
      </c>
      <c r="AE47" s="66">
        <f t="shared" si="10"/>
        <v>0</v>
      </c>
      <c r="AF47" s="87">
        <f t="shared" si="11"/>
        <v>67</v>
      </c>
      <c r="AG47" s="29">
        <v>1</v>
      </c>
      <c r="AH47" s="66">
        <f t="shared" si="12"/>
        <v>1.2970168612191958E-3</v>
      </c>
      <c r="AI47" s="87">
        <f t="shared" si="13"/>
        <v>64</v>
      </c>
      <c r="AJ47" s="29">
        <v>0</v>
      </c>
      <c r="AK47" s="66">
        <f t="shared" si="14"/>
        <v>0</v>
      </c>
      <c r="AL47" s="87">
        <f t="shared" si="15"/>
        <v>53</v>
      </c>
      <c r="AM47" s="30">
        <v>215</v>
      </c>
    </row>
    <row r="48" spans="1:39" x14ac:dyDescent="0.25">
      <c r="A48" s="25" t="s">
        <v>321</v>
      </c>
      <c r="B48" s="26" t="s">
        <v>18</v>
      </c>
      <c r="C48" s="27" t="s">
        <v>25</v>
      </c>
      <c r="D48" s="28" t="s">
        <v>322</v>
      </c>
      <c r="E48" s="28" t="str">
        <f>VLOOKUP(D48,Sheet2!A$1:B$353,2,FALSE)</f>
        <v>Other Urban</v>
      </c>
      <c r="F48" s="29">
        <v>26450</v>
      </c>
      <c r="G48" s="29">
        <v>9327</v>
      </c>
      <c r="H48" s="29">
        <v>6338</v>
      </c>
      <c r="I48" s="29">
        <v>3544</v>
      </c>
      <c r="J48" s="29">
        <v>1364</v>
      </c>
      <c r="K48" s="29">
        <v>357</v>
      </c>
      <c r="L48" s="29">
        <v>178</v>
      </c>
      <c r="M48" s="29">
        <v>19</v>
      </c>
      <c r="N48" s="30">
        <v>47577</v>
      </c>
      <c r="O48" s="31">
        <v>21</v>
      </c>
      <c r="P48" s="66">
        <f t="shared" si="0"/>
        <v>7.9395085066162575E-4</v>
      </c>
      <c r="Q48" s="87">
        <f t="shared" si="1"/>
        <v>54</v>
      </c>
      <c r="R48" s="29">
        <v>16</v>
      </c>
      <c r="S48" s="66">
        <f t="shared" si="2"/>
        <v>1.7154497694864372E-3</v>
      </c>
      <c r="T48" s="87">
        <f t="shared" si="3"/>
        <v>50</v>
      </c>
      <c r="U48" s="29">
        <v>10</v>
      </c>
      <c r="V48" s="66">
        <f t="shared" si="4"/>
        <v>1.577784790154623E-3</v>
      </c>
      <c r="W48" s="87">
        <f t="shared" si="5"/>
        <v>47</v>
      </c>
      <c r="X48" s="29">
        <v>8</v>
      </c>
      <c r="Y48" s="66">
        <f t="shared" si="6"/>
        <v>2.257336343115124E-3</v>
      </c>
      <c r="Z48" s="87">
        <f t="shared" si="7"/>
        <v>44</v>
      </c>
      <c r="AA48" s="29">
        <v>6</v>
      </c>
      <c r="AB48" s="66">
        <f t="shared" si="8"/>
        <v>4.3988269794721412E-3</v>
      </c>
      <c r="AC48" s="87">
        <f t="shared" si="9"/>
        <v>28</v>
      </c>
      <c r="AD48" s="29">
        <v>2</v>
      </c>
      <c r="AE48" s="66">
        <f t="shared" si="10"/>
        <v>5.6022408963585435E-3</v>
      </c>
      <c r="AF48" s="87">
        <f t="shared" si="11"/>
        <v>26</v>
      </c>
      <c r="AG48" s="29">
        <v>1</v>
      </c>
      <c r="AH48" s="66">
        <f t="shared" si="12"/>
        <v>5.6179775280898875E-3</v>
      </c>
      <c r="AI48" s="87">
        <f t="shared" si="13"/>
        <v>32</v>
      </c>
      <c r="AJ48" s="29">
        <v>0</v>
      </c>
      <c r="AK48" s="66">
        <f t="shared" si="14"/>
        <v>0</v>
      </c>
      <c r="AL48" s="87">
        <f t="shared" si="15"/>
        <v>28</v>
      </c>
      <c r="AM48" s="30">
        <v>64</v>
      </c>
    </row>
    <row r="49" spans="1:39" x14ac:dyDescent="0.25">
      <c r="A49" s="25" t="s">
        <v>336</v>
      </c>
      <c r="B49" s="26" t="s">
        <v>54</v>
      </c>
      <c r="C49" s="27" t="s">
        <v>160</v>
      </c>
      <c r="D49" s="28" t="s">
        <v>659</v>
      </c>
      <c r="E49" s="28" t="str">
        <f>VLOOKUP(D49,Sheet2!A$1:B$353,2,FALSE)</f>
        <v>Large Urban</v>
      </c>
      <c r="F49" s="29">
        <v>32978</v>
      </c>
      <c r="G49" s="29">
        <v>9896</v>
      </c>
      <c r="H49" s="29">
        <v>10418</v>
      </c>
      <c r="I49" s="29">
        <v>4706</v>
      </c>
      <c r="J49" s="29">
        <v>1849</v>
      </c>
      <c r="K49" s="29">
        <v>636</v>
      </c>
      <c r="L49" s="29">
        <v>438</v>
      </c>
      <c r="M49" s="29">
        <v>53</v>
      </c>
      <c r="N49" s="30">
        <v>60974</v>
      </c>
      <c r="O49" s="31">
        <v>9</v>
      </c>
      <c r="P49" s="66">
        <f t="shared" si="0"/>
        <v>2.7290921220207411E-4</v>
      </c>
      <c r="Q49" s="87">
        <f t="shared" si="1"/>
        <v>39</v>
      </c>
      <c r="R49" s="29">
        <v>4</v>
      </c>
      <c r="S49" s="66">
        <f t="shared" si="2"/>
        <v>4.0420371867421178E-4</v>
      </c>
      <c r="T49" s="87">
        <f t="shared" si="3"/>
        <v>39</v>
      </c>
      <c r="U49" s="29">
        <v>8</v>
      </c>
      <c r="V49" s="66">
        <f t="shared" si="4"/>
        <v>7.6790170858130158E-4</v>
      </c>
      <c r="W49" s="87">
        <f t="shared" si="5"/>
        <v>38</v>
      </c>
      <c r="X49" s="29">
        <v>0</v>
      </c>
      <c r="Y49" s="66">
        <f t="shared" si="6"/>
        <v>0</v>
      </c>
      <c r="Z49" s="87">
        <f t="shared" si="7"/>
        <v>39</v>
      </c>
      <c r="AA49" s="29">
        <v>1</v>
      </c>
      <c r="AB49" s="66">
        <f t="shared" si="8"/>
        <v>5.4083288263926451E-4</v>
      </c>
      <c r="AC49" s="87">
        <f t="shared" si="9"/>
        <v>39</v>
      </c>
      <c r="AD49" s="29">
        <v>0</v>
      </c>
      <c r="AE49" s="66">
        <f t="shared" si="10"/>
        <v>0</v>
      </c>
      <c r="AF49" s="87">
        <f t="shared" si="11"/>
        <v>38</v>
      </c>
      <c r="AG49" s="29">
        <v>1</v>
      </c>
      <c r="AH49" s="66">
        <f t="shared" si="12"/>
        <v>2.2831050228310501E-3</v>
      </c>
      <c r="AI49" s="87">
        <f t="shared" si="13"/>
        <v>31</v>
      </c>
      <c r="AJ49" s="29">
        <v>0</v>
      </c>
      <c r="AK49" s="66">
        <f t="shared" si="14"/>
        <v>0</v>
      </c>
      <c r="AL49" s="87">
        <f t="shared" si="15"/>
        <v>27</v>
      </c>
      <c r="AM49" s="30">
        <v>23</v>
      </c>
    </row>
    <row r="50" spans="1:39" x14ac:dyDescent="0.25">
      <c r="A50" s="25" t="s">
        <v>342</v>
      </c>
      <c r="B50" s="26" t="s">
        <v>18</v>
      </c>
      <c r="C50" s="27" t="s">
        <v>25</v>
      </c>
      <c r="D50" s="28" t="s">
        <v>661</v>
      </c>
      <c r="E50" s="28" t="str">
        <f>VLOOKUP(D50,Sheet2!A$1:B$353,2,FALSE)</f>
        <v>Rural 50</v>
      </c>
      <c r="F50" s="29">
        <v>22193</v>
      </c>
      <c r="G50" s="29">
        <v>7663</v>
      </c>
      <c r="H50" s="29">
        <v>8307</v>
      </c>
      <c r="I50" s="29">
        <v>5538</v>
      </c>
      <c r="J50" s="29">
        <v>3917</v>
      </c>
      <c r="K50" s="29">
        <v>2480</v>
      </c>
      <c r="L50" s="29">
        <v>1370</v>
      </c>
      <c r="M50" s="29">
        <v>123</v>
      </c>
      <c r="N50" s="30">
        <v>51591</v>
      </c>
      <c r="O50" s="31">
        <v>65</v>
      </c>
      <c r="P50" s="66">
        <f t="shared" si="0"/>
        <v>2.9288514396431306E-3</v>
      </c>
      <c r="Q50" s="87">
        <f t="shared" si="1"/>
        <v>45</v>
      </c>
      <c r="R50" s="29">
        <v>28</v>
      </c>
      <c r="S50" s="66">
        <f t="shared" si="2"/>
        <v>3.6539214406890253E-3</v>
      </c>
      <c r="T50" s="87">
        <f t="shared" si="3"/>
        <v>37</v>
      </c>
      <c r="U50" s="29">
        <v>25</v>
      </c>
      <c r="V50" s="66">
        <f t="shared" si="4"/>
        <v>3.009510051763573E-3</v>
      </c>
      <c r="W50" s="87">
        <f t="shared" si="5"/>
        <v>41</v>
      </c>
      <c r="X50" s="29">
        <v>26</v>
      </c>
      <c r="Y50" s="66">
        <f t="shared" si="6"/>
        <v>4.6948356807511738E-3</v>
      </c>
      <c r="Z50" s="87">
        <f t="shared" si="7"/>
        <v>31</v>
      </c>
      <c r="AA50" s="29">
        <v>14</v>
      </c>
      <c r="AB50" s="66">
        <f t="shared" si="8"/>
        <v>3.5741639009446006E-3</v>
      </c>
      <c r="AC50" s="87">
        <f t="shared" si="9"/>
        <v>40</v>
      </c>
      <c r="AD50" s="29">
        <v>9</v>
      </c>
      <c r="AE50" s="66">
        <f t="shared" si="10"/>
        <v>3.6290322580645163E-3</v>
      </c>
      <c r="AF50" s="87">
        <f t="shared" si="11"/>
        <v>43</v>
      </c>
      <c r="AG50" s="29">
        <v>1</v>
      </c>
      <c r="AH50" s="66">
        <f t="shared" si="12"/>
        <v>7.2992700729927003E-4</v>
      </c>
      <c r="AI50" s="87">
        <f t="shared" si="13"/>
        <v>48</v>
      </c>
      <c r="AJ50" s="29">
        <v>0</v>
      </c>
      <c r="AK50" s="66">
        <f t="shared" si="14"/>
        <v>0</v>
      </c>
      <c r="AL50" s="87">
        <f t="shared" si="15"/>
        <v>44</v>
      </c>
      <c r="AM50" s="30">
        <v>168</v>
      </c>
    </row>
    <row r="51" spans="1:39" x14ac:dyDescent="0.25">
      <c r="A51" s="25" t="s">
        <v>343</v>
      </c>
      <c r="B51" s="26" t="s">
        <v>43</v>
      </c>
      <c r="C51" s="27" t="s">
        <v>160</v>
      </c>
      <c r="D51" s="28" t="s">
        <v>344</v>
      </c>
      <c r="E51" s="28" t="str">
        <f>VLOOKUP(D51,Sheet2!A$1:B$353,2,FALSE)</f>
        <v>Major Urban</v>
      </c>
      <c r="F51" s="29">
        <v>71252</v>
      </c>
      <c r="G51" s="29">
        <v>18683</v>
      </c>
      <c r="H51" s="29">
        <v>17737</v>
      </c>
      <c r="I51" s="29">
        <v>8348</v>
      </c>
      <c r="J51" s="29">
        <v>4116</v>
      </c>
      <c r="K51" s="29">
        <v>2055</v>
      </c>
      <c r="L51" s="29">
        <v>1546</v>
      </c>
      <c r="M51" s="29">
        <v>126</v>
      </c>
      <c r="N51" s="30">
        <v>123863</v>
      </c>
      <c r="O51" s="31">
        <v>1177</v>
      </c>
      <c r="P51" s="66">
        <f t="shared" si="0"/>
        <v>1.6518834559029923E-2</v>
      </c>
      <c r="Q51" s="87">
        <f t="shared" si="1"/>
        <v>19</v>
      </c>
      <c r="R51" s="29">
        <v>553</v>
      </c>
      <c r="S51" s="66">
        <f t="shared" si="2"/>
        <v>2.9599100786811539E-2</v>
      </c>
      <c r="T51" s="87">
        <f t="shared" si="3"/>
        <v>3</v>
      </c>
      <c r="U51" s="29">
        <v>409</v>
      </c>
      <c r="V51" s="66">
        <f t="shared" si="4"/>
        <v>2.3059141906748605E-2</v>
      </c>
      <c r="W51" s="87">
        <f t="shared" si="5"/>
        <v>7</v>
      </c>
      <c r="X51" s="29">
        <v>243</v>
      </c>
      <c r="Y51" s="66">
        <f t="shared" si="6"/>
        <v>2.9108768567321513E-2</v>
      </c>
      <c r="Z51" s="87">
        <f t="shared" si="7"/>
        <v>6</v>
      </c>
      <c r="AA51" s="29">
        <v>86</v>
      </c>
      <c r="AB51" s="66">
        <f t="shared" si="8"/>
        <v>2.0894071914480079E-2</v>
      </c>
      <c r="AC51" s="87">
        <f t="shared" si="9"/>
        <v>10</v>
      </c>
      <c r="AD51" s="29">
        <v>30</v>
      </c>
      <c r="AE51" s="66">
        <f t="shared" si="10"/>
        <v>1.4598540145985401E-2</v>
      </c>
      <c r="AF51" s="87">
        <f t="shared" si="11"/>
        <v>13</v>
      </c>
      <c r="AG51" s="29">
        <v>18</v>
      </c>
      <c r="AH51" s="66">
        <f t="shared" si="12"/>
        <v>1.1642949547218629E-2</v>
      </c>
      <c r="AI51" s="87">
        <f t="shared" si="13"/>
        <v>19</v>
      </c>
      <c r="AJ51" s="29">
        <v>0</v>
      </c>
      <c r="AK51" s="66">
        <f t="shared" si="14"/>
        <v>0</v>
      </c>
      <c r="AL51" s="87">
        <f t="shared" si="15"/>
        <v>53</v>
      </c>
      <c r="AM51" s="30">
        <v>2516</v>
      </c>
    </row>
    <row r="52" spans="1:39" x14ac:dyDescent="0.25">
      <c r="A52" s="25" t="s">
        <v>347</v>
      </c>
      <c r="B52" s="26" t="s">
        <v>38</v>
      </c>
      <c r="C52" s="27" t="s">
        <v>39</v>
      </c>
      <c r="D52" s="28" t="s">
        <v>348</v>
      </c>
      <c r="E52" s="28" t="str">
        <f>VLOOKUP(D52,Sheet2!A$1:B$353,2,FALSE)</f>
        <v>Major Urban</v>
      </c>
      <c r="F52" s="29">
        <v>5037</v>
      </c>
      <c r="G52" s="29">
        <v>31794</v>
      </c>
      <c r="H52" s="29">
        <v>47478</v>
      </c>
      <c r="I52" s="29">
        <v>16668</v>
      </c>
      <c r="J52" s="29">
        <v>3091</v>
      </c>
      <c r="K52" s="29">
        <v>724</v>
      </c>
      <c r="L52" s="29">
        <v>110</v>
      </c>
      <c r="M52" s="29">
        <v>24</v>
      </c>
      <c r="N52" s="30">
        <v>104926</v>
      </c>
      <c r="O52" s="31">
        <v>78</v>
      </c>
      <c r="P52" s="66">
        <f t="shared" si="0"/>
        <v>1.5485407980941036E-2</v>
      </c>
      <c r="Q52" s="87">
        <f t="shared" si="1"/>
        <v>20</v>
      </c>
      <c r="R52" s="29">
        <v>400</v>
      </c>
      <c r="S52" s="66">
        <f t="shared" si="2"/>
        <v>1.2580990123922752E-2</v>
      </c>
      <c r="T52" s="87">
        <f t="shared" si="3"/>
        <v>18</v>
      </c>
      <c r="U52" s="29">
        <v>577</v>
      </c>
      <c r="V52" s="66">
        <f t="shared" si="4"/>
        <v>1.215299717764017E-2</v>
      </c>
      <c r="W52" s="87">
        <f t="shared" si="5"/>
        <v>17</v>
      </c>
      <c r="X52" s="29">
        <v>230</v>
      </c>
      <c r="Y52" s="66">
        <f t="shared" si="6"/>
        <v>1.3798896088312935E-2</v>
      </c>
      <c r="Z52" s="87">
        <f t="shared" si="7"/>
        <v>12</v>
      </c>
      <c r="AA52" s="29">
        <v>75</v>
      </c>
      <c r="AB52" s="66">
        <f t="shared" si="8"/>
        <v>2.4263992235522485E-2</v>
      </c>
      <c r="AC52" s="87">
        <f t="shared" si="9"/>
        <v>8</v>
      </c>
      <c r="AD52" s="29">
        <v>39</v>
      </c>
      <c r="AE52" s="66">
        <f t="shared" si="10"/>
        <v>5.3867403314917128E-2</v>
      </c>
      <c r="AF52" s="87">
        <f t="shared" si="11"/>
        <v>5</v>
      </c>
      <c r="AG52" s="29">
        <v>4</v>
      </c>
      <c r="AH52" s="66">
        <f t="shared" si="12"/>
        <v>3.6363636363636362E-2</v>
      </c>
      <c r="AI52" s="87">
        <f t="shared" si="13"/>
        <v>6</v>
      </c>
      <c r="AJ52" s="29">
        <v>0</v>
      </c>
      <c r="AK52" s="66">
        <f t="shared" si="14"/>
        <v>0</v>
      </c>
      <c r="AL52" s="87">
        <f t="shared" si="15"/>
        <v>53</v>
      </c>
      <c r="AM52" s="30">
        <v>1403</v>
      </c>
    </row>
    <row r="53" spans="1:39" x14ac:dyDescent="0.25">
      <c r="A53" s="25" t="s">
        <v>355</v>
      </c>
      <c r="B53" s="26" t="s">
        <v>54</v>
      </c>
      <c r="C53" s="27" t="s">
        <v>44</v>
      </c>
      <c r="D53" s="28" t="s">
        <v>662</v>
      </c>
      <c r="E53" s="28" t="str">
        <f>VLOOKUP(D53,Sheet2!A$1:B$353,2,FALSE)</f>
        <v>Other Urban</v>
      </c>
      <c r="F53" s="29">
        <v>38707</v>
      </c>
      <c r="G53" s="29">
        <v>16995</v>
      </c>
      <c r="H53" s="29">
        <v>8514</v>
      </c>
      <c r="I53" s="29">
        <v>4724</v>
      </c>
      <c r="J53" s="29">
        <v>1879</v>
      </c>
      <c r="K53" s="29">
        <v>682</v>
      </c>
      <c r="L53" s="29">
        <v>428</v>
      </c>
      <c r="M53" s="29">
        <v>47</v>
      </c>
      <c r="N53" s="30">
        <v>71976</v>
      </c>
      <c r="O53" s="31">
        <v>278</v>
      </c>
      <c r="P53" s="66">
        <f t="shared" si="0"/>
        <v>7.1821634329707808E-3</v>
      </c>
      <c r="Q53" s="87">
        <f t="shared" si="1"/>
        <v>24</v>
      </c>
      <c r="R53" s="29">
        <v>43</v>
      </c>
      <c r="S53" s="66">
        <f t="shared" si="2"/>
        <v>2.5301559282141805E-3</v>
      </c>
      <c r="T53" s="87">
        <f t="shared" si="3"/>
        <v>44</v>
      </c>
      <c r="U53" s="29">
        <v>31</v>
      </c>
      <c r="V53" s="66">
        <f t="shared" si="4"/>
        <v>3.6410617805966643E-3</v>
      </c>
      <c r="W53" s="87">
        <f t="shared" si="5"/>
        <v>34</v>
      </c>
      <c r="X53" s="29">
        <v>23</v>
      </c>
      <c r="Y53" s="66">
        <f t="shared" si="6"/>
        <v>4.8687552921253176E-3</v>
      </c>
      <c r="Z53" s="87">
        <f t="shared" si="7"/>
        <v>28</v>
      </c>
      <c r="AA53" s="29">
        <v>7</v>
      </c>
      <c r="AB53" s="66">
        <f t="shared" si="8"/>
        <v>3.7253858435337944E-3</v>
      </c>
      <c r="AC53" s="87">
        <f t="shared" si="9"/>
        <v>34</v>
      </c>
      <c r="AD53" s="29">
        <v>4</v>
      </c>
      <c r="AE53" s="66">
        <f t="shared" si="10"/>
        <v>5.8651026392961877E-3</v>
      </c>
      <c r="AF53" s="87">
        <f t="shared" si="11"/>
        <v>25</v>
      </c>
      <c r="AG53" s="29">
        <v>2</v>
      </c>
      <c r="AH53" s="66">
        <f t="shared" si="12"/>
        <v>4.6728971962616819E-3</v>
      </c>
      <c r="AI53" s="87">
        <f t="shared" si="13"/>
        <v>38</v>
      </c>
      <c r="AJ53" s="29">
        <v>0</v>
      </c>
      <c r="AK53" s="66">
        <f t="shared" si="14"/>
        <v>0</v>
      </c>
      <c r="AL53" s="87">
        <f t="shared" si="15"/>
        <v>28</v>
      </c>
      <c r="AM53" s="30">
        <v>388</v>
      </c>
    </row>
    <row r="54" spans="1:39" x14ac:dyDescent="0.25">
      <c r="A54" s="25" t="s">
        <v>360</v>
      </c>
      <c r="B54" s="26" t="s">
        <v>54</v>
      </c>
      <c r="C54" s="27" t="s">
        <v>44</v>
      </c>
      <c r="D54" s="28" t="s">
        <v>663</v>
      </c>
      <c r="E54" s="28" t="str">
        <f>VLOOKUP(D54,Sheet2!A$1:B$353,2,FALSE)</f>
        <v>Rural 50</v>
      </c>
      <c r="F54" s="29">
        <v>35148</v>
      </c>
      <c r="G54" s="29">
        <v>14853</v>
      </c>
      <c r="H54" s="29">
        <v>10942</v>
      </c>
      <c r="I54" s="29">
        <v>7214</v>
      </c>
      <c r="J54" s="29">
        <v>3496</v>
      </c>
      <c r="K54" s="29">
        <v>1401</v>
      </c>
      <c r="L54" s="29">
        <v>479</v>
      </c>
      <c r="M54" s="29">
        <v>27</v>
      </c>
      <c r="N54" s="30">
        <v>73560</v>
      </c>
      <c r="O54" s="31">
        <v>207</v>
      </c>
      <c r="P54" s="66">
        <f t="shared" si="0"/>
        <v>5.8893820416524413E-3</v>
      </c>
      <c r="Q54" s="87">
        <f t="shared" si="1"/>
        <v>38</v>
      </c>
      <c r="R54" s="29">
        <v>103</v>
      </c>
      <c r="S54" s="66">
        <f t="shared" si="2"/>
        <v>6.9346260014811825E-3</v>
      </c>
      <c r="T54" s="87">
        <f t="shared" si="3"/>
        <v>21</v>
      </c>
      <c r="U54" s="29">
        <v>89</v>
      </c>
      <c r="V54" s="66">
        <f t="shared" si="4"/>
        <v>8.1337963809175653E-3</v>
      </c>
      <c r="W54" s="87">
        <f t="shared" si="5"/>
        <v>17</v>
      </c>
      <c r="X54" s="29">
        <v>39</v>
      </c>
      <c r="Y54" s="66">
        <f t="shared" si="6"/>
        <v>5.4061546991960073E-3</v>
      </c>
      <c r="Z54" s="87">
        <f t="shared" si="7"/>
        <v>26</v>
      </c>
      <c r="AA54" s="29">
        <v>24</v>
      </c>
      <c r="AB54" s="66">
        <f t="shared" si="8"/>
        <v>6.8649885583524023E-3</v>
      </c>
      <c r="AC54" s="87">
        <f t="shared" si="9"/>
        <v>23</v>
      </c>
      <c r="AD54" s="29">
        <v>17</v>
      </c>
      <c r="AE54" s="66">
        <f t="shared" si="10"/>
        <v>1.2134189864382585E-2</v>
      </c>
      <c r="AF54" s="87">
        <f t="shared" si="11"/>
        <v>10</v>
      </c>
      <c r="AG54" s="29">
        <v>6</v>
      </c>
      <c r="AH54" s="66">
        <f t="shared" si="12"/>
        <v>1.2526096033402923E-2</v>
      </c>
      <c r="AI54" s="87">
        <f t="shared" si="13"/>
        <v>20</v>
      </c>
      <c r="AJ54" s="29">
        <v>0</v>
      </c>
      <c r="AK54" s="66">
        <f t="shared" si="14"/>
        <v>0</v>
      </c>
      <c r="AL54" s="87">
        <f t="shared" si="15"/>
        <v>44</v>
      </c>
      <c r="AM54" s="30">
        <v>485</v>
      </c>
    </row>
    <row r="55" spans="1:39" x14ac:dyDescent="0.25">
      <c r="A55" s="25" t="s">
        <v>368</v>
      </c>
      <c r="B55" s="26" t="s">
        <v>18</v>
      </c>
      <c r="C55" s="27" t="s">
        <v>25</v>
      </c>
      <c r="D55" s="28" t="s">
        <v>369</v>
      </c>
      <c r="E55" s="28" t="str">
        <f>VLOOKUP(D55,Sheet2!A$1:B$353,2,FALSE)</f>
        <v>Rural 50</v>
      </c>
      <c r="F55" s="29">
        <v>9844</v>
      </c>
      <c r="G55" s="29">
        <v>12768</v>
      </c>
      <c r="H55" s="29">
        <v>6881</v>
      </c>
      <c r="I55" s="29">
        <v>5503</v>
      </c>
      <c r="J55" s="29">
        <v>3422</v>
      </c>
      <c r="K55" s="29">
        <v>1339</v>
      </c>
      <c r="L55" s="29">
        <v>852</v>
      </c>
      <c r="M55" s="29">
        <v>51</v>
      </c>
      <c r="N55" s="30">
        <v>40660</v>
      </c>
      <c r="O55" s="31">
        <v>36</v>
      </c>
      <c r="P55" s="66">
        <f t="shared" si="0"/>
        <v>3.6570499796830555E-3</v>
      </c>
      <c r="Q55" s="87">
        <f t="shared" si="1"/>
        <v>39</v>
      </c>
      <c r="R55" s="29">
        <v>29</v>
      </c>
      <c r="S55" s="66">
        <f t="shared" si="2"/>
        <v>2.2713032581453633E-3</v>
      </c>
      <c r="T55" s="87">
        <f t="shared" si="3"/>
        <v>46</v>
      </c>
      <c r="U55" s="29">
        <v>16</v>
      </c>
      <c r="V55" s="66">
        <f t="shared" si="4"/>
        <v>2.3252434239209416E-3</v>
      </c>
      <c r="W55" s="87">
        <f t="shared" si="5"/>
        <v>44</v>
      </c>
      <c r="X55" s="29">
        <v>13</v>
      </c>
      <c r="Y55" s="66">
        <f t="shared" si="6"/>
        <v>2.3623478102852988E-3</v>
      </c>
      <c r="Z55" s="87">
        <f t="shared" si="7"/>
        <v>45</v>
      </c>
      <c r="AA55" s="29">
        <v>5</v>
      </c>
      <c r="AB55" s="66">
        <f t="shared" si="8"/>
        <v>1.4611338398597311E-3</v>
      </c>
      <c r="AC55" s="87">
        <f t="shared" si="9"/>
        <v>47</v>
      </c>
      <c r="AD55" s="29">
        <v>2</v>
      </c>
      <c r="AE55" s="66">
        <f t="shared" si="10"/>
        <v>1.4936519790888724E-3</v>
      </c>
      <c r="AF55" s="87">
        <f t="shared" si="11"/>
        <v>46</v>
      </c>
      <c r="AG55" s="29">
        <v>5</v>
      </c>
      <c r="AH55" s="66">
        <f t="shared" si="12"/>
        <v>5.8685446009389668E-3</v>
      </c>
      <c r="AI55" s="87">
        <f t="shared" si="13"/>
        <v>36</v>
      </c>
      <c r="AJ55" s="29">
        <v>0</v>
      </c>
      <c r="AK55" s="66">
        <f t="shared" si="14"/>
        <v>0</v>
      </c>
      <c r="AL55" s="87">
        <f t="shared" si="15"/>
        <v>44</v>
      </c>
      <c r="AM55" s="30">
        <v>106</v>
      </c>
    </row>
    <row r="56" spans="1:39" x14ac:dyDescent="0.25">
      <c r="A56" s="25" t="s">
        <v>370</v>
      </c>
      <c r="B56" s="26" t="s">
        <v>18</v>
      </c>
      <c r="C56" s="27" t="s">
        <v>25</v>
      </c>
      <c r="D56" s="28" t="s">
        <v>371</v>
      </c>
      <c r="E56" s="28" t="str">
        <f>VLOOKUP(D56,Sheet2!A$1:B$353,2,FALSE)</f>
        <v>Other Urban</v>
      </c>
      <c r="F56" s="29">
        <v>30188</v>
      </c>
      <c r="G56" s="29">
        <v>20996</v>
      </c>
      <c r="H56" s="29">
        <v>22178</v>
      </c>
      <c r="I56" s="29">
        <v>10194</v>
      </c>
      <c r="J56" s="29">
        <v>5345</v>
      </c>
      <c r="K56" s="29">
        <v>2320</v>
      </c>
      <c r="L56" s="29">
        <v>1194</v>
      </c>
      <c r="M56" s="29">
        <v>74</v>
      </c>
      <c r="N56" s="30">
        <v>92489</v>
      </c>
      <c r="O56" s="31">
        <v>69</v>
      </c>
      <c r="P56" s="66">
        <f t="shared" si="0"/>
        <v>2.2856764277196235E-3</v>
      </c>
      <c r="Q56" s="87">
        <f t="shared" si="1"/>
        <v>46</v>
      </c>
      <c r="R56" s="29">
        <v>48</v>
      </c>
      <c r="S56" s="66">
        <f t="shared" si="2"/>
        <v>2.2861497428081539E-3</v>
      </c>
      <c r="T56" s="87">
        <f t="shared" si="3"/>
        <v>47</v>
      </c>
      <c r="U56" s="29">
        <v>54</v>
      </c>
      <c r="V56" s="66">
        <f t="shared" si="4"/>
        <v>2.4348453422310397E-3</v>
      </c>
      <c r="W56" s="87">
        <f t="shared" si="5"/>
        <v>40</v>
      </c>
      <c r="X56" s="29">
        <v>17</v>
      </c>
      <c r="Y56" s="66">
        <f t="shared" si="6"/>
        <v>1.6676476358642338E-3</v>
      </c>
      <c r="Z56" s="87">
        <f t="shared" si="7"/>
        <v>49</v>
      </c>
      <c r="AA56" s="29">
        <v>13</v>
      </c>
      <c r="AB56" s="66">
        <f t="shared" si="8"/>
        <v>2.4321796071094482E-3</v>
      </c>
      <c r="AC56" s="87">
        <f t="shared" si="9"/>
        <v>44</v>
      </c>
      <c r="AD56" s="29">
        <v>11</v>
      </c>
      <c r="AE56" s="66">
        <f t="shared" si="10"/>
        <v>4.7413793103448275E-3</v>
      </c>
      <c r="AF56" s="87">
        <f t="shared" si="11"/>
        <v>31</v>
      </c>
      <c r="AG56" s="29">
        <v>8</v>
      </c>
      <c r="AH56" s="66">
        <f t="shared" si="12"/>
        <v>6.7001675041876048E-3</v>
      </c>
      <c r="AI56" s="87">
        <f t="shared" si="13"/>
        <v>26</v>
      </c>
      <c r="AJ56" s="29">
        <v>0</v>
      </c>
      <c r="AK56" s="66">
        <f t="shared" si="14"/>
        <v>0</v>
      </c>
      <c r="AL56" s="87">
        <f t="shared" si="15"/>
        <v>28</v>
      </c>
      <c r="AM56" s="30">
        <v>220</v>
      </c>
    </row>
    <row r="57" spans="1:39" x14ac:dyDescent="0.25">
      <c r="A57" s="25" t="s">
        <v>373</v>
      </c>
      <c r="B57" s="26" t="s">
        <v>18</v>
      </c>
      <c r="C57" s="27" t="s">
        <v>10</v>
      </c>
      <c r="D57" s="28" t="s">
        <v>374</v>
      </c>
      <c r="E57" s="28" t="str">
        <f>VLOOKUP(D57,Sheet2!A$1:B$353,2,FALSE)</f>
        <v>Other Urban</v>
      </c>
      <c r="F57" s="29">
        <v>26606</v>
      </c>
      <c r="G57" s="29">
        <v>22345</v>
      </c>
      <c r="H57" s="29">
        <v>7972</v>
      </c>
      <c r="I57" s="29">
        <v>3425</v>
      </c>
      <c r="J57" s="29">
        <v>2110</v>
      </c>
      <c r="K57" s="29">
        <v>831</v>
      </c>
      <c r="L57" s="29">
        <v>619</v>
      </c>
      <c r="M57" s="29">
        <v>68</v>
      </c>
      <c r="N57" s="30">
        <v>63976</v>
      </c>
      <c r="O57" s="31">
        <v>88</v>
      </c>
      <c r="P57" s="66">
        <f t="shared" si="0"/>
        <v>3.3075246185071037E-3</v>
      </c>
      <c r="Q57" s="87">
        <f t="shared" si="1"/>
        <v>38</v>
      </c>
      <c r="R57" s="29">
        <v>129</v>
      </c>
      <c r="S57" s="66">
        <f t="shared" si="2"/>
        <v>5.7731036025956591E-3</v>
      </c>
      <c r="T57" s="87">
        <f t="shared" si="3"/>
        <v>30</v>
      </c>
      <c r="U57" s="29">
        <v>94</v>
      </c>
      <c r="V57" s="66">
        <f t="shared" si="4"/>
        <v>1.1791269443050678E-2</v>
      </c>
      <c r="W57" s="87">
        <f t="shared" si="5"/>
        <v>12</v>
      </c>
      <c r="X57" s="29">
        <v>55</v>
      </c>
      <c r="Y57" s="66">
        <f t="shared" si="6"/>
        <v>1.6058394160583942E-2</v>
      </c>
      <c r="Z57" s="87">
        <f t="shared" si="7"/>
        <v>7</v>
      </c>
      <c r="AA57" s="29">
        <v>28</v>
      </c>
      <c r="AB57" s="66">
        <f t="shared" si="8"/>
        <v>1.3270142180094787E-2</v>
      </c>
      <c r="AC57" s="87">
        <f t="shared" si="9"/>
        <v>12</v>
      </c>
      <c r="AD57" s="29">
        <v>14</v>
      </c>
      <c r="AE57" s="66">
        <f t="shared" si="10"/>
        <v>1.684717208182912E-2</v>
      </c>
      <c r="AF57" s="87">
        <f t="shared" si="11"/>
        <v>9</v>
      </c>
      <c r="AG57" s="29">
        <v>4</v>
      </c>
      <c r="AH57" s="66">
        <f t="shared" si="12"/>
        <v>6.462035541195477E-3</v>
      </c>
      <c r="AI57" s="87">
        <f t="shared" si="13"/>
        <v>28</v>
      </c>
      <c r="AJ57" s="29">
        <v>0</v>
      </c>
      <c r="AK57" s="66">
        <f t="shared" si="14"/>
        <v>0</v>
      </c>
      <c r="AL57" s="87">
        <f t="shared" si="15"/>
        <v>28</v>
      </c>
      <c r="AM57" s="30">
        <v>412</v>
      </c>
    </row>
    <row r="58" spans="1:39" x14ac:dyDescent="0.25">
      <c r="A58" s="25" t="s">
        <v>376</v>
      </c>
      <c r="B58" s="26" t="s">
        <v>18</v>
      </c>
      <c r="C58" s="27" t="s">
        <v>60</v>
      </c>
      <c r="D58" s="28" t="s">
        <v>667</v>
      </c>
      <c r="E58" s="28" t="str">
        <f>VLOOKUP(D58,Sheet2!A$1:B$353,2,FALSE)</f>
        <v>Other Urban</v>
      </c>
      <c r="F58" s="29">
        <v>20094</v>
      </c>
      <c r="G58" s="29">
        <v>12552</v>
      </c>
      <c r="H58" s="29">
        <v>12164</v>
      </c>
      <c r="I58" s="29">
        <v>6755</v>
      </c>
      <c r="J58" s="29">
        <v>2236</v>
      </c>
      <c r="K58" s="29">
        <v>577</v>
      </c>
      <c r="L58" s="29">
        <v>140</v>
      </c>
      <c r="M58" s="29">
        <v>15</v>
      </c>
      <c r="N58" s="30">
        <v>54533</v>
      </c>
      <c r="O58" s="31">
        <v>23</v>
      </c>
      <c r="P58" s="66">
        <f t="shared" si="0"/>
        <v>1.1446202846620882E-3</v>
      </c>
      <c r="Q58" s="87">
        <f t="shared" si="1"/>
        <v>48</v>
      </c>
      <c r="R58" s="29">
        <v>19</v>
      </c>
      <c r="S58" s="66">
        <f t="shared" si="2"/>
        <v>1.5137029955385596E-3</v>
      </c>
      <c r="T58" s="87">
        <f t="shared" si="3"/>
        <v>52</v>
      </c>
      <c r="U58" s="29">
        <v>8</v>
      </c>
      <c r="V58" s="66">
        <f t="shared" si="4"/>
        <v>6.5767839526471557E-4</v>
      </c>
      <c r="W58" s="87">
        <f t="shared" si="5"/>
        <v>57</v>
      </c>
      <c r="X58" s="29">
        <v>8</v>
      </c>
      <c r="Y58" s="66">
        <f t="shared" si="6"/>
        <v>1.1843079200592153E-3</v>
      </c>
      <c r="Z58" s="87">
        <f t="shared" si="7"/>
        <v>53</v>
      </c>
      <c r="AA58" s="29">
        <v>1</v>
      </c>
      <c r="AB58" s="66">
        <f t="shared" si="8"/>
        <v>4.4722719141323793E-4</v>
      </c>
      <c r="AC58" s="87">
        <f t="shared" si="9"/>
        <v>56</v>
      </c>
      <c r="AD58" s="29">
        <v>0</v>
      </c>
      <c r="AE58" s="66">
        <f t="shared" si="10"/>
        <v>0</v>
      </c>
      <c r="AF58" s="87">
        <f t="shared" si="11"/>
        <v>54</v>
      </c>
      <c r="AG58" s="29">
        <v>1</v>
      </c>
      <c r="AH58" s="66">
        <f t="shared" si="12"/>
        <v>7.1428571428571426E-3</v>
      </c>
      <c r="AI58" s="87">
        <f t="shared" si="13"/>
        <v>24</v>
      </c>
      <c r="AJ58" s="29">
        <v>0</v>
      </c>
      <c r="AK58" s="66">
        <f t="shared" si="14"/>
        <v>0</v>
      </c>
      <c r="AL58" s="87">
        <f t="shared" si="15"/>
        <v>28</v>
      </c>
      <c r="AM58" s="30">
        <v>60</v>
      </c>
    </row>
    <row r="59" spans="1:39" x14ac:dyDescent="0.25">
      <c r="A59" s="25" t="s">
        <v>377</v>
      </c>
      <c r="B59" s="26" t="s">
        <v>18</v>
      </c>
      <c r="C59" s="27" t="s">
        <v>25</v>
      </c>
      <c r="D59" s="28" t="s">
        <v>668</v>
      </c>
      <c r="E59" s="28" t="str">
        <f>VLOOKUP(D59,Sheet2!A$1:B$353,2,FALSE)</f>
        <v>Large Urban</v>
      </c>
      <c r="F59" s="29">
        <v>3835</v>
      </c>
      <c r="G59" s="29">
        <v>5936</v>
      </c>
      <c r="H59" s="29">
        <v>7044</v>
      </c>
      <c r="I59" s="29">
        <v>3028</v>
      </c>
      <c r="J59" s="29">
        <v>1827</v>
      </c>
      <c r="K59" s="29">
        <v>542</v>
      </c>
      <c r="L59" s="29">
        <v>448</v>
      </c>
      <c r="M59" s="29">
        <v>77</v>
      </c>
      <c r="N59" s="30">
        <v>22737</v>
      </c>
      <c r="O59" s="31">
        <v>26</v>
      </c>
      <c r="P59" s="66">
        <f t="shared" si="0"/>
        <v>6.7796610169491523E-3</v>
      </c>
      <c r="Q59" s="87">
        <f t="shared" si="1"/>
        <v>21</v>
      </c>
      <c r="R59" s="29">
        <v>26</v>
      </c>
      <c r="S59" s="66">
        <f t="shared" si="2"/>
        <v>4.3800539083557952E-3</v>
      </c>
      <c r="T59" s="87">
        <f t="shared" si="3"/>
        <v>25</v>
      </c>
      <c r="U59" s="29">
        <v>20</v>
      </c>
      <c r="V59" s="66">
        <f t="shared" si="4"/>
        <v>2.8392958546280523E-3</v>
      </c>
      <c r="W59" s="87">
        <f t="shared" si="5"/>
        <v>29</v>
      </c>
      <c r="X59" s="29">
        <v>16</v>
      </c>
      <c r="Y59" s="66">
        <f t="shared" si="6"/>
        <v>5.2840158520475562E-3</v>
      </c>
      <c r="Z59" s="87">
        <f t="shared" si="7"/>
        <v>19</v>
      </c>
      <c r="AA59" s="29">
        <v>5</v>
      </c>
      <c r="AB59" s="66">
        <f t="shared" si="8"/>
        <v>2.7367268746579091E-3</v>
      </c>
      <c r="AC59" s="87">
        <f t="shared" si="9"/>
        <v>31</v>
      </c>
      <c r="AD59" s="29">
        <v>0</v>
      </c>
      <c r="AE59" s="66">
        <f t="shared" si="10"/>
        <v>0</v>
      </c>
      <c r="AF59" s="87">
        <f t="shared" si="11"/>
        <v>38</v>
      </c>
      <c r="AG59" s="29">
        <v>1</v>
      </c>
      <c r="AH59" s="66">
        <f t="shared" si="12"/>
        <v>2.232142857142857E-3</v>
      </c>
      <c r="AI59" s="87">
        <f t="shared" si="13"/>
        <v>33</v>
      </c>
      <c r="AJ59" s="29">
        <v>0</v>
      </c>
      <c r="AK59" s="66">
        <f t="shared" si="14"/>
        <v>0</v>
      </c>
      <c r="AL59" s="87">
        <f t="shared" si="15"/>
        <v>27</v>
      </c>
      <c r="AM59" s="30">
        <v>94</v>
      </c>
    </row>
    <row r="60" spans="1:39" x14ac:dyDescent="0.25">
      <c r="A60" s="25" t="s">
        <v>385</v>
      </c>
      <c r="B60" s="26" t="s">
        <v>54</v>
      </c>
      <c r="C60" s="27" t="s">
        <v>55</v>
      </c>
      <c r="D60" s="28" t="s">
        <v>670</v>
      </c>
      <c r="E60" s="28" t="str">
        <f>VLOOKUP(D60,Sheet2!A$1:B$353,2,FALSE)</f>
        <v>Other Urban</v>
      </c>
      <c r="F60" s="29">
        <v>46555</v>
      </c>
      <c r="G60" s="29">
        <v>31134</v>
      </c>
      <c r="H60" s="29">
        <v>21800</v>
      </c>
      <c r="I60" s="29">
        <v>8922</v>
      </c>
      <c r="J60" s="29">
        <v>4539</v>
      </c>
      <c r="K60" s="29">
        <v>1673</v>
      </c>
      <c r="L60" s="29">
        <v>578</v>
      </c>
      <c r="M60" s="29">
        <v>59</v>
      </c>
      <c r="N60" s="30">
        <v>115260</v>
      </c>
      <c r="O60" s="31">
        <v>383</v>
      </c>
      <c r="P60" s="66">
        <f t="shared" si="0"/>
        <v>8.2268284824401246E-3</v>
      </c>
      <c r="Q60" s="87">
        <f t="shared" si="1"/>
        <v>22</v>
      </c>
      <c r="R60" s="29">
        <v>243</v>
      </c>
      <c r="S60" s="66">
        <f t="shared" si="2"/>
        <v>7.8049720562728851E-3</v>
      </c>
      <c r="T60" s="87">
        <f t="shared" si="3"/>
        <v>21</v>
      </c>
      <c r="U60" s="29">
        <v>144</v>
      </c>
      <c r="V60" s="66">
        <f t="shared" si="4"/>
        <v>6.6055045871559635E-3</v>
      </c>
      <c r="W60" s="87">
        <f t="shared" si="5"/>
        <v>24</v>
      </c>
      <c r="X60" s="29">
        <v>102</v>
      </c>
      <c r="Y60" s="66">
        <f t="shared" si="6"/>
        <v>1.1432414256893073E-2</v>
      </c>
      <c r="Z60" s="87">
        <f t="shared" si="7"/>
        <v>12</v>
      </c>
      <c r="AA60" s="29">
        <v>85</v>
      </c>
      <c r="AB60" s="66">
        <f t="shared" si="8"/>
        <v>1.8726591760299626E-2</v>
      </c>
      <c r="AC60" s="87">
        <f t="shared" si="9"/>
        <v>7</v>
      </c>
      <c r="AD60" s="29">
        <v>35</v>
      </c>
      <c r="AE60" s="66">
        <f t="shared" si="10"/>
        <v>2.0920502092050208E-2</v>
      </c>
      <c r="AF60" s="87">
        <f t="shared" si="11"/>
        <v>7</v>
      </c>
      <c r="AG60" s="29">
        <v>12</v>
      </c>
      <c r="AH60" s="66">
        <f t="shared" si="12"/>
        <v>2.0761245674740483E-2</v>
      </c>
      <c r="AI60" s="87">
        <f t="shared" si="13"/>
        <v>6</v>
      </c>
      <c r="AJ60" s="29">
        <v>0</v>
      </c>
      <c r="AK60" s="66">
        <f t="shared" si="14"/>
        <v>0</v>
      </c>
      <c r="AL60" s="87">
        <f t="shared" si="15"/>
        <v>28</v>
      </c>
      <c r="AM60" s="30">
        <v>1004</v>
      </c>
    </row>
    <row r="61" spans="1:39" x14ac:dyDescent="0.25">
      <c r="A61" s="25" t="s">
        <v>388</v>
      </c>
      <c r="B61" s="26" t="s">
        <v>18</v>
      </c>
      <c r="C61" s="27" t="s">
        <v>22</v>
      </c>
      <c r="D61" s="28" t="s">
        <v>389</v>
      </c>
      <c r="E61" s="28" t="str">
        <f>VLOOKUP(D61,Sheet2!A$1:B$353,2,FALSE)</f>
        <v>Large Urban</v>
      </c>
      <c r="F61" s="29">
        <v>27875</v>
      </c>
      <c r="G61" s="29">
        <v>12090</v>
      </c>
      <c r="H61" s="29">
        <v>9561</v>
      </c>
      <c r="I61" s="29">
        <v>6324</v>
      </c>
      <c r="J61" s="29">
        <v>2491</v>
      </c>
      <c r="K61" s="29">
        <v>1229</v>
      </c>
      <c r="L61" s="29">
        <v>891</v>
      </c>
      <c r="M61" s="29">
        <v>54</v>
      </c>
      <c r="N61" s="30">
        <v>60515</v>
      </c>
      <c r="O61" s="31">
        <v>137</v>
      </c>
      <c r="P61" s="66">
        <f t="shared" si="0"/>
        <v>4.9147982062780265E-3</v>
      </c>
      <c r="Q61" s="87">
        <f t="shared" si="1"/>
        <v>26</v>
      </c>
      <c r="R61" s="29">
        <v>64</v>
      </c>
      <c r="S61" s="66">
        <f t="shared" si="2"/>
        <v>5.293631100082713E-3</v>
      </c>
      <c r="T61" s="87">
        <f t="shared" si="3"/>
        <v>22</v>
      </c>
      <c r="U61" s="29">
        <v>26</v>
      </c>
      <c r="V61" s="66">
        <f t="shared" si="4"/>
        <v>2.7193808179060766E-3</v>
      </c>
      <c r="W61" s="87">
        <f t="shared" si="5"/>
        <v>31</v>
      </c>
      <c r="X61" s="29">
        <v>25</v>
      </c>
      <c r="Y61" s="66">
        <f t="shared" si="6"/>
        <v>3.9531941808981655E-3</v>
      </c>
      <c r="Z61" s="87">
        <f t="shared" si="7"/>
        <v>26</v>
      </c>
      <c r="AA61" s="29">
        <v>11</v>
      </c>
      <c r="AB61" s="66">
        <f t="shared" si="8"/>
        <v>4.415897230028101E-3</v>
      </c>
      <c r="AC61" s="87">
        <f t="shared" si="9"/>
        <v>22</v>
      </c>
      <c r="AD61" s="29">
        <v>2</v>
      </c>
      <c r="AE61" s="66">
        <f t="shared" si="10"/>
        <v>1.6273393002441008E-3</v>
      </c>
      <c r="AF61" s="87">
        <f t="shared" si="11"/>
        <v>36</v>
      </c>
      <c r="AG61" s="29">
        <v>6</v>
      </c>
      <c r="AH61" s="66">
        <f t="shared" si="12"/>
        <v>6.7340067340067337E-3</v>
      </c>
      <c r="AI61" s="87">
        <f t="shared" si="13"/>
        <v>21</v>
      </c>
      <c r="AJ61" s="29">
        <v>0</v>
      </c>
      <c r="AK61" s="66">
        <f t="shared" si="14"/>
        <v>0</v>
      </c>
      <c r="AL61" s="87">
        <f t="shared" si="15"/>
        <v>27</v>
      </c>
      <c r="AM61" s="30">
        <v>271</v>
      </c>
    </row>
    <row r="62" spans="1:39" x14ac:dyDescent="0.25">
      <c r="A62" s="25" t="s">
        <v>395</v>
      </c>
      <c r="B62" s="26" t="s">
        <v>54</v>
      </c>
      <c r="C62" s="27" t="s">
        <v>160</v>
      </c>
      <c r="D62" s="28" t="s">
        <v>674</v>
      </c>
      <c r="E62" s="28" t="str">
        <f>VLOOKUP(D62,Sheet2!A$1:B$353,2,FALSE)</f>
        <v>Significant Rural</v>
      </c>
      <c r="F62" s="29">
        <v>26799</v>
      </c>
      <c r="G62" s="29">
        <v>12653</v>
      </c>
      <c r="H62" s="29">
        <v>13651</v>
      </c>
      <c r="I62" s="29">
        <v>5152</v>
      </c>
      <c r="J62" s="29">
        <v>2953</v>
      </c>
      <c r="K62" s="29">
        <v>840</v>
      </c>
      <c r="L62" s="29">
        <v>381</v>
      </c>
      <c r="M62" s="29">
        <v>23</v>
      </c>
      <c r="N62" s="30">
        <v>62452</v>
      </c>
      <c r="O62" s="31">
        <v>53</v>
      </c>
      <c r="P62" s="66">
        <f t="shared" si="0"/>
        <v>1.9776857345423335E-3</v>
      </c>
      <c r="Q62" s="87">
        <f t="shared" si="1"/>
        <v>53</v>
      </c>
      <c r="R62" s="29">
        <v>42</v>
      </c>
      <c r="S62" s="66">
        <f t="shared" si="2"/>
        <v>3.3193709001817749E-3</v>
      </c>
      <c r="T62" s="87">
        <f t="shared" si="3"/>
        <v>41</v>
      </c>
      <c r="U62" s="29">
        <v>25</v>
      </c>
      <c r="V62" s="66">
        <f t="shared" si="4"/>
        <v>1.8313676653725001E-3</v>
      </c>
      <c r="W62" s="87">
        <f t="shared" si="5"/>
        <v>46</v>
      </c>
      <c r="X62" s="29">
        <v>17</v>
      </c>
      <c r="Y62" s="66">
        <f t="shared" si="6"/>
        <v>3.299689440993789E-3</v>
      </c>
      <c r="Z62" s="87">
        <f t="shared" si="7"/>
        <v>39</v>
      </c>
      <c r="AA62" s="29">
        <v>7</v>
      </c>
      <c r="AB62" s="66">
        <f t="shared" si="8"/>
        <v>2.3704707077548256E-3</v>
      </c>
      <c r="AC62" s="87">
        <f t="shared" si="9"/>
        <v>50</v>
      </c>
      <c r="AD62" s="29">
        <v>3</v>
      </c>
      <c r="AE62" s="66">
        <f t="shared" si="10"/>
        <v>3.5714285714285713E-3</v>
      </c>
      <c r="AF62" s="87">
        <f t="shared" si="11"/>
        <v>42</v>
      </c>
      <c r="AG62" s="29">
        <v>0</v>
      </c>
      <c r="AH62" s="66">
        <f t="shared" si="12"/>
        <v>0</v>
      </c>
      <c r="AI62" s="87">
        <f t="shared" si="13"/>
        <v>52</v>
      </c>
      <c r="AJ62" s="29">
        <v>0</v>
      </c>
      <c r="AK62" s="66">
        <f t="shared" si="14"/>
        <v>0</v>
      </c>
      <c r="AL62" s="87">
        <f t="shared" si="15"/>
        <v>45</v>
      </c>
      <c r="AM62" s="30">
        <v>147</v>
      </c>
    </row>
    <row r="63" spans="1:39" x14ac:dyDescent="0.25">
      <c r="A63" s="25" t="s">
        <v>396</v>
      </c>
      <c r="B63" s="26" t="s">
        <v>18</v>
      </c>
      <c r="C63" s="27" t="s">
        <v>60</v>
      </c>
      <c r="D63" s="28" t="s">
        <v>397</v>
      </c>
      <c r="E63" s="28" t="str">
        <f>VLOOKUP(D63,Sheet2!A$1:B$353,2,FALSE)</f>
        <v>Other Urban</v>
      </c>
      <c r="F63" s="29">
        <v>7496</v>
      </c>
      <c r="G63" s="29">
        <v>11704</v>
      </c>
      <c r="H63" s="29">
        <v>7207</v>
      </c>
      <c r="I63" s="29">
        <v>4210</v>
      </c>
      <c r="J63" s="29">
        <v>3116</v>
      </c>
      <c r="K63" s="29">
        <v>1131</v>
      </c>
      <c r="L63" s="29">
        <v>434</v>
      </c>
      <c r="M63" s="29">
        <v>20</v>
      </c>
      <c r="N63" s="30">
        <v>35318</v>
      </c>
      <c r="O63" s="31">
        <v>7</v>
      </c>
      <c r="P63" s="66">
        <f t="shared" si="0"/>
        <v>9.3383137673425825E-4</v>
      </c>
      <c r="Q63" s="87">
        <f t="shared" si="1"/>
        <v>50</v>
      </c>
      <c r="R63" s="29">
        <v>8</v>
      </c>
      <c r="S63" s="66">
        <f t="shared" si="2"/>
        <v>6.8352699931647305E-4</v>
      </c>
      <c r="T63" s="87">
        <f t="shared" si="3"/>
        <v>54</v>
      </c>
      <c r="U63" s="29">
        <v>8</v>
      </c>
      <c r="V63" s="66">
        <f t="shared" si="4"/>
        <v>1.1100319134175107E-3</v>
      </c>
      <c r="W63" s="87">
        <f t="shared" si="5"/>
        <v>53</v>
      </c>
      <c r="X63" s="29">
        <v>4</v>
      </c>
      <c r="Y63" s="66">
        <f t="shared" si="6"/>
        <v>9.501187648456057E-4</v>
      </c>
      <c r="Z63" s="87">
        <f t="shared" si="7"/>
        <v>54</v>
      </c>
      <c r="AA63" s="29">
        <v>6</v>
      </c>
      <c r="AB63" s="66">
        <f t="shared" si="8"/>
        <v>1.9255455712451862E-3</v>
      </c>
      <c r="AC63" s="87">
        <f t="shared" si="9"/>
        <v>46</v>
      </c>
      <c r="AD63" s="29">
        <v>1</v>
      </c>
      <c r="AE63" s="66">
        <f t="shared" si="10"/>
        <v>8.8417329796640137E-4</v>
      </c>
      <c r="AF63" s="87">
        <f t="shared" si="11"/>
        <v>53</v>
      </c>
      <c r="AG63" s="29">
        <v>1</v>
      </c>
      <c r="AH63" s="66">
        <f t="shared" si="12"/>
        <v>2.304147465437788E-3</v>
      </c>
      <c r="AI63" s="87">
        <f t="shared" si="13"/>
        <v>49</v>
      </c>
      <c r="AJ63" s="29">
        <v>0</v>
      </c>
      <c r="AK63" s="66">
        <f t="shared" si="14"/>
        <v>0</v>
      </c>
      <c r="AL63" s="87">
        <f t="shared" si="15"/>
        <v>28</v>
      </c>
      <c r="AM63" s="30">
        <v>35</v>
      </c>
    </row>
    <row r="64" spans="1:39" x14ac:dyDescent="0.25">
      <c r="A64" s="25" t="s">
        <v>403</v>
      </c>
      <c r="B64" s="26" t="s">
        <v>18</v>
      </c>
      <c r="C64" s="27" t="s">
        <v>44</v>
      </c>
      <c r="D64" s="28" t="s">
        <v>404</v>
      </c>
      <c r="E64" s="28" t="str">
        <f>VLOOKUP(D64,Sheet2!A$1:B$353,2,FALSE)</f>
        <v>Rural 80</v>
      </c>
      <c r="F64" s="29">
        <v>3635</v>
      </c>
      <c r="G64" s="29">
        <v>4785</v>
      </c>
      <c r="H64" s="29">
        <v>5240</v>
      </c>
      <c r="I64" s="29">
        <v>3335</v>
      </c>
      <c r="J64" s="29">
        <v>3089</v>
      </c>
      <c r="K64" s="29">
        <v>1632</v>
      </c>
      <c r="L64" s="29">
        <v>807</v>
      </c>
      <c r="M64" s="29">
        <v>94</v>
      </c>
      <c r="N64" s="30">
        <v>22617</v>
      </c>
      <c r="O64" s="31">
        <v>90</v>
      </c>
      <c r="P64" s="66">
        <f t="shared" si="0"/>
        <v>2.4759284731774415E-2</v>
      </c>
      <c r="Q64" s="87">
        <f t="shared" si="1"/>
        <v>23</v>
      </c>
      <c r="R64" s="29">
        <v>165</v>
      </c>
      <c r="S64" s="66">
        <f t="shared" si="2"/>
        <v>3.4482758620689655E-2</v>
      </c>
      <c r="T64" s="87">
        <f t="shared" si="3"/>
        <v>11</v>
      </c>
      <c r="U64" s="29">
        <v>223</v>
      </c>
      <c r="V64" s="66">
        <f t="shared" si="4"/>
        <v>4.2557251908396945E-2</v>
      </c>
      <c r="W64" s="87">
        <f t="shared" si="5"/>
        <v>13</v>
      </c>
      <c r="X64" s="29">
        <v>212</v>
      </c>
      <c r="Y64" s="66">
        <f t="shared" si="6"/>
        <v>6.356821589205397E-2</v>
      </c>
      <c r="Z64" s="87">
        <f t="shared" si="7"/>
        <v>6</v>
      </c>
      <c r="AA64" s="29">
        <v>158</v>
      </c>
      <c r="AB64" s="66">
        <f t="shared" si="8"/>
        <v>5.1149239235998706E-2</v>
      </c>
      <c r="AC64" s="87">
        <f t="shared" si="9"/>
        <v>10</v>
      </c>
      <c r="AD64" s="29">
        <v>63</v>
      </c>
      <c r="AE64" s="66">
        <f t="shared" si="10"/>
        <v>3.860294117647059E-2</v>
      </c>
      <c r="AF64" s="87">
        <f t="shared" si="11"/>
        <v>15</v>
      </c>
      <c r="AG64" s="29">
        <v>31</v>
      </c>
      <c r="AH64" s="66">
        <f t="shared" si="12"/>
        <v>3.8413878562577448E-2</v>
      </c>
      <c r="AI64" s="87">
        <f t="shared" si="13"/>
        <v>19</v>
      </c>
      <c r="AJ64" s="29">
        <v>0</v>
      </c>
      <c r="AK64" s="66">
        <f t="shared" si="14"/>
        <v>0</v>
      </c>
      <c r="AL64" s="87">
        <f t="shared" si="15"/>
        <v>51</v>
      </c>
      <c r="AM64" s="30">
        <v>942</v>
      </c>
    </row>
    <row r="65" spans="1:39" x14ac:dyDescent="0.25">
      <c r="A65" s="25" t="s">
        <v>405</v>
      </c>
      <c r="B65" s="26" t="s">
        <v>43</v>
      </c>
      <c r="C65" s="27" t="s">
        <v>22</v>
      </c>
      <c r="D65" s="28" t="s">
        <v>406</v>
      </c>
      <c r="E65" s="28" t="str">
        <f>VLOOKUP(D65,Sheet2!A$1:B$353,2,FALSE)</f>
        <v>Major Urban</v>
      </c>
      <c r="F65" s="29">
        <v>50999</v>
      </c>
      <c r="G65" s="29">
        <v>14771</v>
      </c>
      <c r="H65" s="29">
        <v>11402</v>
      </c>
      <c r="I65" s="29">
        <v>7517</v>
      </c>
      <c r="J65" s="29">
        <v>4011</v>
      </c>
      <c r="K65" s="29">
        <v>1556</v>
      </c>
      <c r="L65" s="29">
        <v>868</v>
      </c>
      <c r="M65" s="29">
        <v>52</v>
      </c>
      <c r="N65" s="30">
        <v>91176</v>
      </c>
      <c r="O65" s="31">
        <v>38</v>
      </c>
      <c r="P65" s="66">
        <f t="shared" si="0"/>
        <v>7.4511264926763274E-4</v>
      </c>
      <c r="Q65" s="87">
        <f t="shared" si="1"/>
        <v>62</v>
      </c>
      <c r="R65" s="29">
        <v>13</v>
      </c>
      <c r="S65" s="66">
        <f t="shared" si="2"/>
        <v>8.8010290433958435E-4</v>
      </c>
      <c r="T65" s="87">
        <f t="shared" si="3"/>
        <v>66</v>
      </c>
      <c r="U65" s="29">
        <v>8</v>
      </c>
      <c r="V65" s="66">
        <f t="shared" si="4"/>
        <v>7.0163129275565693E-4</v>
      </c>
      <c r="W65" s="87">
        <f t="shared" si="5"/>
        <v>66</v>
      </c>
      <c r="X65" s="29">
        <v>5</v>
      </c>
      <c r="Y65" s="66">
        <f t="shared" si="6"/>
        <v>6.6515897299454572E-4</v>
      </c>
      <c r="Z65" s="87">
        <f t="shared" si="7"/>
        <v>67</v>
      </c>
      <c r="AA65" s="29">
        <v>5</v>
      </c>
      <c r="AB65" s="66">
        <f t="shared" si="8"/>
        <v>1.2465719272001994E-3</v>
      </c>
      <c r="AC65" s="87">
        <f t="shared" si="9"/>
        <v>64</v>
      </c>
      <c r="AD65" s="29">
        <v>2</v>
      </c>
      <c r="AE65" s="66">
        <f t="shared" si="10"/>
        <v>1.2853470437017994E-3</v>
      </c>
      <c r="AF65" s="87">
        <f t="shared" si="11"/>
        <v>63</v>
      </c>
      <c r="AG65" s="29">
        <v>1</v>
      </c>
      <c r="AH65" s="66">
        <f t="shared" si="12"/>
        <v>1.152073732718894E-3</v>
      </c>
      <c r="AI65" s="87">
        <f t="shared" si="13"/>
        <v>65</v>
      </c>
      <c r="AJ65" s="29">
        <v>0</v>
      </c>
      <c r="AK65" s="66">
        <f t="shared" si="14"/>
        <v>0</v>
      </c>
      <c r="AL65" s="87">
        <f t="shared" si="15"/>
        <v>53</v>
      </c>
      <c r="AM65" s="30">
        <v>72</v>
      </c>
    </row>
    <row r="66" spans="1:39" x14ac:dyDescent="0.25">
      <c r="A66" s="25" t="s">
        <v>409</v>
      </c>
      <c r="B66" s="26" t="s">
        <v>18</v>
      </c>
      <c r="C66" s="27" t="s">
        <v>22</v>
      </c>
      <c r="D66" s="28" t="s">
        <v>410</v>
      </c>
      <c r="E66" s="28" t="str">
        <f>VLOOKUP(D66,Sheet2!A$1:B$353,2,FALSE)</f>
        <v>Other Urban</v>
      </c>
      <c r="F66" s="29">
        <v>15941</v>
      </c>
      <c r="G66" s="29">
        <v>4775</v>
      </c>
      <c r="H66" s="29">
        <v>4021</v>
      </c>
      <c r="I66" s="29">
        <v>3232</v>
      </c>
      <c r="J66" s="29">
        <v>1855</v>
      </c>
      <c r="K66" s="29">
        <v>644</v>
      </c>
      <c r="L66" s="29">
        <v>437</v>
      </c>
      <c r="M66" s="29">
        <v>38</v>
      </c>
      <c r="N66" s="30">
        <v>30943</v>
      </c>
      <c r="O66" s="31">
        <v>76</v>
      </c>
      <c r="P66" s="66">
        <f t="shared" si="0"/>
        <v>4.7675804529201428E-3</v>
      </c>
      <c r="Q66" s="87">
        <f t="shared" si="1"/>
        <v>33</v>
      </c>
      <c r="R66" s="29">
        <v>23</v>
      </c>
      <c r="S66" s="66">
        <f t="shared" si="2"/>
        <v>4.8167539267015705E-3</v>
      </c>
      <c r="T66" s="87">
        <f t="shared" si="3"/>
        <v>33</v>
      </c>
      <c r="U66" s="29">
        <v>10</v>
      </c>
      <c r="V66" s="66">
        <f t="shared" si="4"/>
        <v>2.486943546381497E-3</v>
      </c>
      <c r="W66" s="87">
        <f t="shared" si="5"/>
        <v>39</v>
      </c>
      <c r="X66" s="29">
        <v>13</v>
      </c>
      <c r="Y66" s="66">
        <f t="shared" si="6"/>
        <v>4.0222772277227724E-3</v>
      </c>
      <c r="Z66" s="87">
        <f t="shared" si="7"/>
        <v>32</v>
      </c>
      <c r="AA66" s="29">
        <v>7</v>
      </c>
      <c r="AB66" s="66">
        <f t="shared" si="8"/>
        <v>3.7735849056603774E-3</v>
      </c>
      <c r="AC66" s="87">
        <f t="shared" si="9"/>
        <v>33</v>
      </c>
      <c r="AD66" s="29">
        <v>4</v>
      </c>
      <c r="AE66" s="66">
        <f t="shared" si="10"/>
        <v>6.2111801242236021E-3</v>
      </c>
      <c r="AF66" s="87">
        <f t="shared" si="11"/>
        <v>23</v>
      </c>
      <c r="AG66" s="29">
        <v>2</v>
      </c>
      <c r="AH66" s="66">
        <f t="shared" si="12"/>
        <v>4.5766590389016018E-3</v>
      </c>
      <c r="AI66" s="87">
        <f t="shared" si="13"/>
        <v>39</v>
      </c>
      <c r="AJ66" s="29">
        <v>0</v>
      </c>
      <c r="AK66" s="66">
        <f t="shared" si="14"/>
        <v>0</v>
      </c>
      <c r="AL66" s="87">
        <f t="shared" si="15"/>
        <v>28</v>
      </c>
      <c r="AM66" s="30">
        <v>135</v>
      </c>
    </row>
    <row r="67" spans="1:39" x14ac:dyDescent="0.25">
      <c r="A67" s="25" t="s">
        <v>413</v>
      </c>
      <c r="B67" s="26" t="s">
        <v>43</v>
      </c>
      <c r="C67" s="27" t="s">
        <v>44</v>
      </c>
      <c r="D67" s="28" t="s">
        <v>414</v>
      </c>
      <c r="E67" s="28" t="str">
        <f>VLOOKUP(D67,Sheet2!A$1:B$353,2,FALSE)</f>
        <v>Large Urban</v>
      </c>
      <c r="F67" s="29">
        <v>62567</v>
      </c>
      <c r="G67" s="29">
        <v>21630</v>
      </c>
      <c r="H67" s="29">
        <v>14511</v>
      </c>
      <c r="I67" s="29">
        <v>8266</v>
      </c>
      <c r="J67" s="29">
        <v>4207</v>
      </c>
      <c r="K67" s="29">
        <v>1623</v>
      </c>
      <c r="L67" s="29">
        <v>626</v>
      </c>
      <c r="M67" s="29">
        <v>58</v>
      </c>
      <c r="N67" s="30">
        <v>113488</v>
      </c>
      <c r="O67" s="31">
        <v>221</v>
      </c>
      <c r="P67" s="66">
        <f t="shared" si="0"/>
        <v>3.5322134671632011E-3</v>
      </c>
      <c r="Q67" s="87">
        <f t="shared" si="1"/>
        <v>31</v>
      </c>
      <c r="R67" s="29">
        <v>72</v>
      </c>
      <c r="S67" s="66">
        <f t="shared" si="2"/>
        <v>3.3287101248266299E-3</v>
      </c>
      <c r="T67" s="87">
        <f t="shared" si="3"/>
        <v>30</v>
      </c>
      <c r="U67" s="29">
        <v>50</v>
      </c>
      <c r="V67" s="66">
        <f t="shared" si="4"/>
        <v>3.4456619116532286E-3</v>
      </c>
      <c r="W67" s="87">
        <f t="shared" si="5"/>
        <v>26</v>
      </c>
      <c r="X67" s="29">
        <v>31</v>
      </c>
      <c r="Y67" s="66">
        <f t="shared" si="6"/>
        <v>3.7503024437454632E-3</v>
      </c>
      <c r="Z67" s="87">
        <f t="shared" si="7"/>
        <v>27</v>
      </c>
      <c r="AA67" s="29">
        <v>18</v>
      </c>
      <c r="AB67" s="66">
        <f t="shared" si="8"/>
        <v>4.2785833135250773E-3</v>
      </c>
      <c r="AC67" s="87">
        <f t="shared" si="9"/>
        <v>23</v>
      </c>
      <c r="AD67" s="29">
        <v>9</v>
      </c>
      <c r="AE67" s="66">
        <f t="shared" si="10"/>
        <v>5.5452865064695009E-3</v>
      </c>
      <c r="AF67" s="87">
        <f t="shared" si="11"/>
        <v>19</v>
      </c>
      <c r="AG67" s="29">
        <v>8</v>
      </c>
      <c r="AH67" s="66">
        <f t="shared" si="12"/>
        <v>1.2779552715654952E-2</v>
      </c>
      <c r="AI67" s="87">
        <f t="shared" si="13"/>
        <v>9</v>
      </c>
      <c r="AJ67" s="29">
        <v>0</v>
      </c>
      <c r="AK67" s="66">
        <f t="shared" si="14"/>
        <v>0</v>
      </c>
      <c r="AL67" s="87">
        <f t="shared" si="15"/>
        <v>27</v>
      </c>
      <c r="AM67" s="30">
        <v>409</v>
      </c>
    </row>
    <row r="68" spans="1:39" x14ac:dyDescent="0.25">
      <c r="A68" s="25" t="s">
        <v>415</v>
      </c>
      <c r="B68" s="26" t="s">
        <v>18</v>
      </c>
      <c r="C68" s="27" t="s">
        <v>60</v>
      </c>
      <c r="D68" s="28" t="s">
        <v>416</v>
      </c>
      <c r="E68" s="28" t="str">
        <f>VLOOKUP(D68,Sheet2!A$1:B$353,2,FALSE)</f>
        <v>Significant Rural</v>
      </c>
      <c r="F68" s="29">
        <v>8236</v>
      </c>
      <c r="G68" s="29">
        <v>10956</v>
      </c>
      <c r="H68" s="29">
        <v>10463</v>
      </c>
      <c r="I68" s="29">
        <v>5654</v>
      </c>
      <c r="J68" s="29">
        <v>4076</v>
      </c>
      <c r="K68" s="29">
        <v>2548</v>
      </c>
      <c r="L68" s="29">
        <v>1475</v>
      </c>
      <c r="M68" s="29">
        <v>101</v>
      </c>
      <c r="N68" s="30">
        <v>43509</v>
      </c>
      <c r="O68" s="31">
        <v>48</v>
      </c>
      <c r="P68" s="66">
        <f t="shared" si="0"/>
        <v>5.8280718795531809E-3</v>
      </c>
      <c r="Q68" s="87">
        <f t="shared" si="1"/>
        <v>36</v>
      </c>
      <c r="R68" s="29">
        <v>50</v>
      </c>
      <c r="S68" s="66">
        <f t="shared" si="2"/>
        <v>4.5637093829864915E-3</v>
      </c>
      <c r="T68" s="87">
        <f t="shared" si="3"/>
        <v>28</v>
      </c>
      <c r="U68" s="29">
        <v>33</v>
      </c>
      <c r="V68" s="66">
        <f t="shared" si="4"/>
        <v>3.1539711363853581E-3</v>
      </c>
      <c r="W68" s="87">
        <f t="shared" si="5"/>
        <v>36</v>
      </c>
      <c r="X68" s="29">
        <v>24</v>
      </c>
      <c r="Y68" s="66">
        <f t="shared" si="6"/>
        <v>4.2447824548991868E-3</v>
      </c>
      <c r="Z68" s="87">
        <f t="shared" si="7"/>
        <v>32</v>
      </c>
      <c r="AA68" s="29">
        <v>15</v>
      </c>
      <c r="AB68" s="66">
        <f t="shared" si="8"/>
        <v>3.6800785083415115E-3</v>
      </c>
      <c r="AC68" s="87">
        <f t="shared" si="9"/>
        <v>38</v>
      </c>
      <c r="AD68" s="29">
        <v>11</v>
      </c>
      <c r="AE68" s="66">
        <f t="shared" si="10"/>
        <v>4.3171114599686025E-3</v>
      </c>
      <c r="AF68" s="87">
        <f t="shared" si="11"/>
        <v>38</v>
      </c>
      <c r="AG68" s="29">
        <v>12</v>
      </c>
      <c r="AH68" s="66">
        <f t="shared" si="12"/>
        <v>8.1355932203389832E-3</v>
      </c>
      <c r="AI68" s="87">
        <f t="shared" si="13"/>
        <v>24</v>
      </c>
      <c r="AJ68" s="29">
        <v>0</v>
      </c>
      <c r="AK68" s="66">
        <f t="shared" si="14"/>
        <v>0</v>
      </c>
      <c r="AL68" s="87">
        <f t="shared" si="15"/>
        <v>45</v>
      </c>
      <c r="AM68" s="30">
        <v>193</v>
      </c>
    </row>
    <row r="69" spans="1:39" x14ac:dyDescent="0.25">
      <c r="A69" s="25" t="s">
        <v>421</v>
      </c>
      <c r="B69" s="26" t="s">
        <v>18</v>
      </c>
      <c r="C69" s="27" t="s">
        <v>19</v>
      </c>
      <c r="D69" s="28" t="s">
        <v>422</v>
      </c>
      <c r="E69" s="28" t="str">
        <f>VLOOKUP(D69,Sheet2!A$1:B$353,2,FALSE)</f>
        <v>Other Urban</v>
      </c>
      <c r="F69" s="29">
        <v>1253</v>
      </c>
      <c r="G69" s="29">
        <v>8222</v>
      </c>
      <c r="H69" s="29">
        <v>15110</v>
      </c>
      <c r="I69" s="29">
        <v>8464</v>
      </c>
      <c r="J69" s="29">
        <v>3775</v>
      </c>
      <c r="K69" s="29">
        <v>1141</v>
      </c>
      <c r="L69" s="29">
        <v>314</v>
      </c>
      <c r="M69" s="29">
        <v>38</v>
      </c>
      <c r="N69" s="30">
        <v>38317</v>
      </c>
      <c r="O69" s="31">
        <v>20</v>
      </c>
      <c r="P69" s="66">
        <f t="shared" si="0"/>
        <v>1.596169193934557E-2</v>
      </c>
      <c r="Q69" s="87">
        <f t="shared" si="1"/>
        <v>13</v>
      </c>
      <c r="R69" s="29">
        <v>74</v>
      </c>
      <c r="S69" s="66">
        <f t="shared" si="2"/>
        <v>9.0002432498175623E-3</v>
      </c>
      <c r="T69" s="87">
        <f t="shared" si="3"/>
        <v>19</v>
      </c>
      <c r="U69" s="29">
        <v>67</v>
      </c>
      <c r="V69" s="66">
        <f t="shared" si="4"/>
        <v>4.43414956982131E-3</v>
      </c>
      <c r="W69" s="87">
        <f t="shared" si="5"/>
        <v>32</v>
      </c>
      <c r="X69" s="29">
        <v>39</v>
      </c>
      <c r="Y69" s="66">
        <f t="shared" si="6"/>
        <v>4.6077504725897918E-3</v>
      </c>
      <c r="Z69" s="87">
        <f t="shared" si="7"/>
        <v>29</v>
      </c>
      <c r="AA69" s="29">
        <v>12</v>
      </c>
      <c r="AB69" s="66">
        <f t="shared" si="8"/>
        <v>3.1788079470198675E-3</v>
      </c>
      <c r="AC69" s="87">
        <f t="shared" si="9"/>
        <v>40</v>
      </c>
      <c r="AD69" s="29">
        <v>4</v>
      </c>
      <c r="AE69" s="66">
        <f t="shared" si="10"/>
        <v>3.5056967572304996E-3</v>
      </c>
      <c r="AF69" s="87">
        <f t="shared" si="11"/>
        <v>38</v>
      </c>
      <c r="AG69" s="29">
        <v>1</v>
      </c>
      <c r="AH69" s="66">
        <f t="shared" si="12"/>
        <v>3.1847133757961785E-3</v>
      </c>
      <c r="AI69" s="87">
        <f t="shared" si="13"/>
        <v>46</v>
      </c>
      <c r="AJ69" s="29">
        <v>0</v>
      </c>
      <c r="AK69" s="66">
        <f t="shared" si="14"/>
        <v>0</v>
      </c>
      <c r="AL69" s="87">
        <f t="shared" si="15"/>
        <v>28</v>
      </c>
      <c r="AM69" s="30">
        <v>217</v>
      </c>
    </row>
    <row r="70" spans="1:39" x14ac:dyDescent="0.25">
      <c r="A70" s="25" t="s">
        <v>428</v>
      </c>
      <c r="B70" s="26" t="s">
        <v>43</v>
      </c>
      <c r="C70" s="27" t="s">
        <v>60</v>
      </c>
      <c r="D70" s="28" t="s">
        <v>429</v>
      </c>
      <c r="E70" s="28" t="str">
        <f>VLOOKUP(D70,Sheet2!A$1:B$353,2,FALSE)</f>
        <v>Major Urban</v>
      </c>
      <c r="F70" s="29">
        <v>56552</v>
      </c>
      <c r="G70" s="29">
        <v>42476</v>
      </c>
      <c r="H70" s="29">
        <v>19468</v>
      </c>
      <c r="I70" s="29">
        <v>6772</v>
      </c>
      <c r="J70" s="29">
        <v>2794</v>
      </c>
      <c r="K70" s="29">
        <v>514</v>
      </c>
      <c r="L70" s="29">
        <v>56</v>
      </c>
      <c r="M70" s="29">
        <v>35</v>
      </c>
      <c r="N70" s="30">
        <v>128667</v>
      </c>
      <c r="O70" s="31">
        <v>13</v>
      </c>
      <c r="P70" s="66">
        <f t="shared" ref="P70:P133" si="16">O70/F70</f>
        <v>2.2987692742962228E-4</v>
      </c>
      <c r="Q70" s="87">
        <f t="shared" ref="Q70:Q133" si="17">1+SUMPRODUCT((E$6:E$331=E70)*(P$6:P$331&gt;P70))</f>
        <v>65</v>
      </c>
      <c r="R70" s="29">
        <v>7</v>
      </c>
      <c r="S70" s="66">
        <f t="shared" ref="S70:S133" si="18">R70/G70</f>
        <v>1.6479894528675015E-4</v>
      </c>
      <c r="T70" s="87">
        <f t="shared" ref="T70:T133" si="19">1+SUMPRODUCT((E$6:E$331=E70)*(S$6:S$331&gt;S70))</f>
        <v>70</v>
      </c>
      <c r="U70" s="29">
        <v>2</v>
      </c>
      <c r="V70" s="66">
        <f t="shared" ref="V70:V133" si="20">U70/H70</f>
        <v>1.027326895418122E-4</v>
      </c>
      <c r="W70" s="87">
        <f t="shared" ref="W70:W133" si="21">1+SUMPRODUCT((E$6:E$331=E70)*(V$6:V$331&gt;V70))</f>
        <v>70</v>
      </c>
      <c r="X70" s="29">
        <v>2</v>
      </c>
      <c r="Y70" s="66">
        <f t="shared" ref="Y70:Y133" si="22">X70/I70</f>
        <v>2.9533372711163615E-4</v>
      </c>
      <c r="Z70" s="87">
        <f t="shared" ref="Z70:Z133" si="23">1+SUMPRODUCT((E$6:E$331=E70)*(Y$6:Y$331&gt;Y70))</f>
        <v>69</v>
      </c>
      <c r="AA70" s="29">
        <v>0</v>
      </c>
      <c r="AB70" s="66">
        <f t="shared" ref="AB70:AB133" si="24">AA70/J70</f>
        <v>0</v>
      </c>
      <c r="AC70" s="87">
        <f t="shared" ref="AC70:AC133" si="25">1+SUMPRODUCT((E$6:E$331=E70)*(AB$6:AB$331&gt;AB70))</f>
        <v>71</v>
      </c>
      <c r="AD70" s="29">
        <v>0</v>
      </c>
      <c r="AE70" s="66">
        <f t="shared" ref="AE70:AE133" si="26">AD70/K70</f>
        <v>0</v>
      </c>
      <c r="AF70" s="87">
        <f t="shared" ref="AF70:AF133" si="27">1+SUMPRODUCT((E$6:E$331=E70)*(AE$6:AE$331&gt;AE70))</f>
        <v>67</v>
      </c>
      <c r="AG70" s="29">
        <v>0</v>
      </c>
      <c r="AH70" s="66">
        <f t="shared" ref="AH70:AH133" si="28">AG70/L70</f>
        <v>0</v>
      </c>
      <c r="AI70" s="87">
        <f t="shared" ref="AI70:AI133" si="29">1+SUMPRODUCT((E$6:E$331=E70)*(AH$6:AH$331&gt;AH70))</f>
        <v>67</v>
      </c>
      <c r="AJ70" s="29">
        <v>0</v>
      </c>
      <c r="AK70" s="66">
        <f t="shared" ref="AK70:AK133" si="30">AJ70/M70</f>
        <v>0</v>
      </c>
      <c r="AL70" s="87">
        <f t="shared" ref="AL70:AL133" si="31">1+SUMPRODUCT((E$6:E$331=E70)*(AK$6:AK$331&gt;AK70))</f>
        <v>53</v>
      </c>
      <c r="AM70" s="30">
        <v>24</v>
      </c>
    </row>
    <row r="71" spans="1:39" x14ac:dyDescent="0.25">
      <c r="A71" s="25" t="s">
        <v>436</v>
      </c>
      <c r="B71" s="26" t="s">
        <v>18</v>
      </c>
      <c r="C71" s="27" t="s">
        <v>44</v>
      </c>
      <c r="D71" s="28" t="s">
        <v>437</v>
      </c>
      <c r="E71" s="28" t="str">
        <f>VLOOKUP(D71,Sheet2!A$1:B$353,2,FALSE)</f>
        <v>Rural 80</v>
      </c>
      <c r="F71" s="29">
        <v>8575</v>
      </c>
      <c r="G71" s="29">
        <v>7673</v>
      </c>
      <c r="H71" s="29">
        <v>7535</v>
      </c>
      <c r="I71" s="29">
        <v>5412</v>
      </c>
      <c r="J71" s="29">
        <v>4182</v>
      </c>
      <c r="K71" s="29">
        <v>2322</v>
      </c>
      <c r="L71" s="29">
        <v>890</v>
      </c>
      <c r="M71" s="29">
        <v>54</v>
      </c>
      <c r="N71" s="30">
        <v>36643</v>
      </c>
      <c r="O71" s="31">
        <v>40</v>
      </c>
      <c r="P71" s="66">
        <f t="shared" si="16"/>
        <v>4.6647230320699708E-3</v>
      </c>
      <c r="Q71" s="87">
        <f t="shared" si="17"/>
        <v>49</v>
      </c>
      <c r="R71" s="29">
        <v>31</v>
      </c>
      <c r="S71" s="66">
        <f t="shared" si="18"/>
        <v>4.0401407532907599E-3</v>
      </c>
      <c r="T71" s="87">
        <f t="shared" si="19"/>
        <v>47</v>
      </c>
      <c r="U71" s="29">
        <v>32</v>
      </c>
      <c r="V71" s="66">
        <f t="shared" si="20"/>
        <v>4.2468480424684802E-3</v>
      </c>
      <c r="W71" s="87">
        <f t="shared" si="21"/>
        <v>47</v>
      </c>
      <c r="X71" s="29">
        <v>14</v>
      </c>
      <c r="Y71" s="66">
        <f t="shared" si="22"/>
        <v>2.5868440502586844E-3</v>
      </c>
      <c r="Z71" s="87">
        <f t="shared" si="23"/>
        <v>54</v>
      </c>
      <c r="AA71" s="29">
        <v>18</v>
      </c>
      <c r="AB71" s="66">
        <f t="shared" si="24"/>
        <v>4.30416068866571E-3</v>
      </c>
      <c r="AC71" s="87">
        <f t="shared" si="25"/>
        <v>49</v>
      </c>
      <c r="AD71" s="29">
        <v>6</v>
      </c>
      <c r="AE71" s="66">
        <f t="shared" si="26"/>
        <v>2.5839793281653748E-3</v>
      </c>
      <c r="AF71" s="87">
        <f t="shared" si="27"/>
        <v>55</v>
      </c>
      <c r="AG71" s="29">
        <v>3</v>
      </c>
      <c r="AH71" s="66">
        <f t="shared" si="28"/>
        <v>3.3707865168539327E-3</v>
      </c>
      <c r="AI71" s="87">
        <f t="shared" si="29"/>
        <v>54</v>
      </c>
      <c r="AJ71" s="29">
        <v>0</v>
      </c>
      <c r="AK71" s="66">
        <f t="shared" si="30"/>
        <v>0</v>
      </c>
      <c r="AL71" s="87">
        <f t="shared" si="31"/>
        <v>51</v>
      </c>
      <c r="AM71" s="30">
        <v>144</v>
      </c>
    </row>
    <row r="72" spans="1:39" x14ac:dyDescent="0.25">
      <c r="A72" s="25" t="s">
        <v>445</v>
      </c>
      <c r="B72" s="26" t="s">
        <v>54</v>
      </c>
      <c r="C72" s="27" t="s">
        <v>19</v>
      </c>
      <c r="D72" s="28" t="s">
        <v>678</v>
      </c>
      <c r="E72" s="28" t="str">
        <f>VLOOKUP(D72,Sheet2!A$1:B$353,2,FALSE)</f>
        <v>Other Urban</v>
      </c>
      <c r="F72" s="29">
        <v>1271</v>
      </c>
      <c r="G72" s="29">
        <v>9347</v>
      </c>
      <c r="H72" s="29">
        <v>21625</v>
      </c>
      <c r="I72" s="29">
        <v>12521</v>
      </c>
      <c r="J72" s="29">
        <v>4129</v>
      </c>
      <c r="K72" s="29">
        <v>1586</v>
      </c>
      <c r="L72" s="29">
        <v>325</v>
      </c>
      <c r="M72" s="29">
        <v>8</v>
      </c>
      <c r="N72" s="30">
        <v>50812</v>
      </c>
      <c r="O72" s="31">
        <v>35</v>
      </c>
      <c r="P72" s="66">
        <f t="shared" si="16"/>
        <v>2.7537372147915028E-2</v>
      </c>
      <c r="Q72" s="87">
        <f t="shared" si="17"/>
        <v>6</v>
      </c>
      <c r="R72" s="29">
        <v>139</v>
      </c>
      <c r="S72" s="66">
        <f t="shared" si="18"/>
        <v>1.4871081630469669E-2</v>
      </c>
      <c r="T72" s="87">
        <f t="shared" si="19"/>
        <v>10</v>
      </c>
      <c r="U72" s="29">
        <v>259</v>
      </c>
      <c r="V72" s="66">
        <f t="shared" si="20"/>
        <v>1.1976878612716763E-2</v>
      </c>
      <c r="W72" s="87">
        <f t="shared" si="21"/>
        <v>10</v>
      </c>
      <c r="X72" s="29">
        <v>105</v>
      </c>
      <c r="Y72" s="66">
        <f t="shared" si="22"/>
        <v>8.3859116683970922E-3</v>
      </c>
      <c r="Z72" s="87">
        <f t="shared" si="23"/>
        <v>18</v>
      </c>
      <c r="AA72" s="29">
        <v>27</v>
      </c>
      <c r="AB72" s="66">
        <f t="shared" si="24"/>
        <v>6.5391135868248969E-3</v>
      </c>
      <c r="AC72" s="87">
        <f t="shared" si="25"/>
        <v>18</v>
      </c>
      <c r="AD72" s="29">
        <v>3</v>
      </c>
      <c r="AE72" s="66">
        <f t="shared" si="26"/>
        <v>1.8915510718789407E-3</v>
      </c>
      <c r="AF72" s="87">
        <f t="shared" si="27"/>
        <v>49</v>
      </c>
      <c r="AG72" s="29">
        <v>4</v>
      </c>
      <c r="AH72" s="66">
        <f t="shared" si="28"/>
        <v>1.2307692307692308E-2</v>
      </c>
      <c r="AI72" s="87">
        <f t="shared" si="29"/>
        <v>16</v>
      </c>
      <c r="AJ72" s="29">
        <v>0</v>
      </c>
      <c r="AK72" s="66">
        <f t="shared" si="30"/>
        <v>0</v>
      </c>
      <c r="AL72" s="87">
        <f t="shared" si="31"/>
        <v>28</v>
      </c>
      <c r="AM72" s="30">
        <v>572</v>
      </c>
    </row>
    <row r="73" spans="1:39" x14ac:dyDescent="0.25">
      <c r="A73" s="25" t="s">
        <v>452</v>
      </c>
      <c r="B73" s="26" t="s">
        <v>18</v>
      </c>
      <c r="C73" s="27" t="s">
        <v>25</v>
      </c>
      <c r="D73" s="28" t="s">
        <v>453</v>
      </c>
      <c r="E73" s="28" t="str">
        <f>VLOOKUP(D73,Sheet2!A$1:B$353,2,FALSE)</f>
        <v>Significant Rural</v>
      </c>
      <c r="F73" s="29">
        <v>11094</v>
      </c>
      <c r="G73" s="29">
        <v>9325</v>
      </c>
      <c r="H73" s="29">
        <v>6907</v>
      </c>
      <c r="I73" s="29">
        <v>6338</v>
      </c>
      <c r="J73" s="29">
        <v>3604</v>
      </c>
      <c r="K73" s="29">
        <v>1848</v>
      </c>
      <c r="L73" s="29">
        <v>903</v>
      </c>
      <c r="M73" s="29">
        <v>82</v>
      </c>
      <c r="N73" s="30">
        <v>40101</v>
      </c>
      <c r="O73" s="31">
        <v>38</v>
      </c>
      <c r="P73" s="66">
        <f t="shared" si="16"/>
        <v>3.4252749233820083E-3</v>
      </c>
      <c r="Q73" s="87">
        <f t="shared" si="17"/>
        <v>46</v>
      </c>
      <c r="R73" s="29">
        <v>40</v>
      </c>
      <c r="S73" s="66">
        <f t="shared" si="18"/>
        <v>4.2895442359249334E-3</v>
      </c>
      <c r="T73" s="87">
        <f t="shared" si="19"/>
        <v>30</v>
      </c>
      <c r="U73" s="29">
        <v>20</v>
      </c>
      <c r="V73" s="66">
        <f t="shared" si="20"/>
        <v>2.8956131460836834E-3</v>
      </c>
      <c r="W73" s="87">
        <f t="shared" si="21"/>
        <v>39</v>
      </c>
      <c r="X73" s="29">
        <v>38</v>
      </c>
      <c r="Y73" s="66">
        <f t="shared" si="22"/>
        <v>5.9955822025875667E-3</v>
      </c>
      <c r="Z73" s="87">
        <f t="shared" si="23"/>
        <v>19</v>
      </c>
      <c r="AA73" s="29">
        <v>11</v>
      </c>
      <c r="AB73" s="66">
        <f t="shared" si="24"/>
        <v>3.0521642619311877E-3</v>
      </c>
      <c r="AC73" s="87">
        <f t="shared" si="25"/>
        <v>41</v>
      </c>
      <c r="AD73" s="29">
        <v>13</v>
      </c>
      <c r="AE73" s="66">
        <f t="shared" si="26"/>
        <v>7.034632034632035E-3</v>
      </c>
      <c r="AF73" s="87">
        <f t="shared" si="27"/>
        <v>21</v>
      </c>
      <c r="AG73" s="29">
        <v>7</v>
      </c>
      <c r="AH73" s="66">
        <f t="shared" si="28"/>
        <v>7.7519379844961239E-3</v>
      </c>
      <c r="AI73" s="87">
        <f t="shared" si="29"/>
        <v>27</v>
      </c>
      <c r="AJ73" s="29">
        <v>0</v>
      </c>
      <c r="AK73" s="66">
        <f t="shared" si="30"/>
        <v>0</v>
      </c>
      <c r="AL73" s="87">
        <f t="shared" si="31"/>
        <v>45</v>
      </c>
      <c r="AM73" s="30">
        <v>167</v>
      </c>
    </row>
    <row r="74" spans="1:39" x14ac:dyDescent="0.25">
      <c r="A74" s="25" t="s">
        <v>457</v>
      </c>
      <c r="B74" s="26" t="s">
        <v>18</v>
      </c>
      <c r="C74" s="27" t="s">
        <v>25</v>
      </c>
      <c r="D74" s="28" t="s">
        <v>458</v>
      </c>
      <c r="E74" s="28" t="str">
        <f>VLOOKUP(D74,Sheet2!A$1:B$353,2,FALSE)</f>
        <v>Rural 80</v>
      </c>
      <c r="F74" s="29">
        <v>14781</v>
      </c>
      <c r="G74" s="29">
        <v>8259</v>
      </c>
      <c r="H74" s="29">
        <v>9567</v>
      </c>
      <c r="I74" s="29">
        <v>3960</v>
      </c>
      <c r="J74" s="29">
        <v>1732</v>
      </c>
      <c r="K74" s="29">
        <v>350</v>
      </c>
      <c r="L74" s="29">
        <v>99</v>
      </c>
      <c r="M74" s="29">
        <v>13</v>
      </c>
      <c r="N74" s="30">
        <v>38761</v>
      </c>
      <c r="O74" s="31">
        <v>86</v>
      </c>
      <c r="P74" s="66">
        <f t="shared" si="16"/>
        <v>5.8182802246126786E-3</v>
      </c>
      <c r="Q74" s="87">
        <f t="shared" si="17"/>
        <v>46</v>
      </c>
      <c r="R74" s="29">
        <v>33</v>
      </c>
      <c r="S74" s="66">
        <f t="shared" si="18"/>
        <v>3.9956411187795134E-3</v>
      </c>
      <c r="T74" s="87">
        <f t="shared" si="19"/>
        <v>48</v>
      </c>
      <c r="U74" s="29">
        <v>51</v>
      </c>
      <c r="V74" s="66">
        <f t="shared" si="20"/>
        <v>5.3308247099404203E-3</v>
      </c>
      <c r="W74" s="87">
        <f t="shared" si="21"/>
        <v>40</v>
      </c>
      <c r="X74" s="29">
        <v>11</v>
      </c>
      <c r="Y74" s="66">
        <f t="shared" si="22"/>
        <v>2.7777777777777779E-3</v>
      </c>
      <c r="Z74" s="87">
        <f t="shared" si="23"/>
        <v>52</v>
      </c>
      <c r="AA74" s="29">
        <v>11</v>
      </c>
      <c r="AB74" s="66">
        <f t="shared" si="24"/>
        <v>6.3510392609699767E-3</v>
      </c>
      <c r="AC74" s="87">
        <f t="shared" si="25"/>
        <v>42</v>
      </c>
      <c r="AD74" s="29">
        <v>1</v>
      </c>
      <c r="AE74" s="66">
        <f t="shared" si="26"/>
        <v>2.8571428571428571E-3</v>
      </c>
      <c r="AF74" s="87">
        <f t="shared" si="27"/>
        <v>53</v>
      </c>
      <c r="AG74" s="29">
        <v>0</v>
      </c>
      <c r="AH74" s="66">
        <f t="shared" si="28"/>
        <v>0</v>
      </c>
      <c r="AI74" s="87">
        <f t="shared" si="29"/>
        <v>55</v>
      </c>
      <c r="AJ74" s="29">
        <v>0</v>
      </c>
      <c r="AK74" s="66">
        <f t="shared" si="30"/>
        <v>0</v>
      </c>
      <c r="AL74" s="87">
        <f t="shared" si="31"/>
        <v>51</v>
      </c>
      <c r="AM74" s="30">
        <v>193</v>
      </c>
    </row>
    <row r="75" spans="1:39" x14ac:dyDescent="0.25">
      <c r="A75" s="25" t="s">
        <v>469</v>
      </c>
      <c r="B75" s="26" t="s">
        <v>18</v>
      </c>
      <c r="C75" s="27" t="s">
        <v>22</v>
      </c>
      <c r="D75" s="28" t="s">
        <v>470</v>
      </c>
      <c r="E75" s="28" t="str">
        <f>VLOOKUP(D75,Sheet2!A$1:B$353,2,FALSE)</f>
        <v>Large Urban</v>
      </c>
      <c r="F75" s="29">
        <v>9904</v>
      </c>
      <c r="G75" s="29">
        <v>12676</v>
      </c>
      <c r="H75" s="29">
        <v>11845</v>
      </c>
      <c r="I75" s="29">
        <v>7478</v>
      </c>
      <c r="J75" s="29">
        <v>3865</v>
      </c>
      <c r="K75" s="29">
        <v>1510</v>
      </c>
      <c r="L75" s="29">
        <v>490</v>
      </c>
      <c r="M75" s="29">
        <v>27</v>
      </c>
      <c r="N75" s="30">
        <v>47795</v>
      </c>
      <c r="O75" s="31">
        <v>20</v>
      </c>
      <c r="P75" s="66">
        <f t="shared" si="16"/>
        <v>2.0193861066235864E-3</v>
      </c>
      <c r="Q75" s="87">
        <f t="shared" si="17"/>
        <v>36</v>
      </c>
      <c r="R75" s="29">
        <v>27</v>
      </c>
      <c r="S75" s="66">
        <f t="shared" si="18"/>
        <v>2.1300094667087411E-3</v>
      </c>
      <c r="T75" s="87">
        <f t="shared" si="19"/>
        <v>34</v>
      </c>
      <c r="U75" s="29">
        <v>14</v>
      </c>
      <c r="V75" s="66">
        <f t="shared" si="20"/>
        <v>1.1819333051920641E-3</v>
      </c>
      <c r="W75" s="87">
        <f t="shared" si="21"/>
        <v>37</v>
      </c>
      <c r="X75" s="29">
        <v>9</v>
      </c>
      <c r="Y75" s="66">
        <f t="shared" si="22"/>
        <v>1.2035303557100829E-3</v>
      </c>
      <c r="Z75" s="87">
        <f t="shared" si="23"/>
        <v>37</v>
      </c>
      <c r="AA75" s="29">
        <v>5</v>
      </c>
      <c r="AB75" s="66">
        <f t="shared" si="24"/>
        <v>1.29366106080207E-3</v>
      </c>
      <c r="AC75" s="87">
        <f t="shared" si="25"/>
        <v>35</v>
      </c>
      <c r="AD75" s="29">
        <v>3</v>
      </c>
      <c r="AE75" s="66">
        <f t="shared" si="26"/>
        <v>1.9867549668874172E-3</v>
      </c>
      <c r="AF75" s="87">
        <f t="shared" si="27"/>
        <v>32</v>
      </c>
      <c r="AG75" s="29">
        <v>1</v>
      </c>
      <c r="AH75" s="66">
        <f t="shared" si="28"/>
        <v>2.0408163265306124E-3</v>
      </c>
      <c r="AI75" s="87">
        <f t="shared" si="29"/>
        <v>36</v>
      </c>
      <c r="AJ75" s="29">
        <v>0</v>
      </c>
      <c r="AK75" s="66">
        <f t="shared" si="30"/>
        <v>0</v>
      </c>
      <c r="AL75" s="87">
        <f t="shared" si="31"/>
        <v>27</v>
      </c>
      <c r="AM75" s="30">
        <v>79</v>
      </c>
    </row>
    <row r="76" spans="1:39" x14ac:dyDescent="0.25">
      <c r="A76" s="25" t="s">
        <v>475</v>
      </c>
      <c r="B76" s="26" t="s">
        <v>43</v>
      </c>
      <c r="C76" s="27" t="s">
        <v>160</v>
      </c>
      <c r="D76" s="28" t="s">
        <v>476</v>
      </c>
      <c r="E76" s="28" t="str">
        <f>VLOOKUP(D76,Sheet2!A$1:B$353,2,FALSE)</f>
        <v>Major Urban</v>
      </c>
      <c r="F76" s="29">
        <v>46000</v>
      </c>
      <c r="G76" s="29">
        <v>9389</v>
      </c>
      <c r="H76" s="29">
        <v>7771</v>
      </c>
      <c r="I76" s="29">
        <v>4082</v>
      </c>
      <c r="J76" s="29">
        <v>1667</v>
      </c>
      <c r="K76" s="29">
        <v>667</v>
      </c>
      <c r="L76" s="29">
        <v>319</v>
      </c>
      <c r="M76" s="29">
        <v>46</v>
      </c>
      <c r="N76" s="30">
        <v>69941</v>
      </c>
      <c r="O76" s="31">
        <v>10</v>
      </c>
      <c r="P76" s="66">
        <f t="shared" si="16"/>
        <v>2.173913043478261E-4</v>
      </c>
      <c r="Q76" s="87">
        <f t="shared" si="17"/>
        <v>66</v>
      </c>
      <c r="R76" s="29">
        <v>3</v>
      </c>
      <c r="S76" s="66">
        <f t="shared" si="18"/>
        <v>3.1952284588348065E-4</v>
      </c>
      <c r="T76" s="87">
        <f t="shared" si="19"/>
        <v>68</v>
      </c>
      <c r="U76" s="29">
        <v>4</v>
      </c>
      <c r="V76" s="66">
        <f t="shared" si="20"/>
        <v>5.1473426843392101E-4</v>
      </c>
      <c r="W76" s="87">
        <f t="shared" si="21"/>
        <v>67</v>
      </c>
      <c r="X76" s="29">
        <v>4</v>
      </c>
      <c r="Y76" s="66">
        <f t="shared" si="22"/>
        <v>9.7991180793728563E-4</v>
      </c>
      <c r="Z76" s="87">
        <f t="shared" si="23"/>
        <v>64</v>
      </c>
      <c r="AA76" s="29">
        <v>1</v>
      </c>
      <c r="AB76" s="66">
        <f t="shared" si="24"/>
        <v>5.9988002399520091E-4</v>
      </c>
      <c r="AC76" s="87">
        <f t="shared" si="25"/>
        <v>67</v>
      </c>
      <c r="AD76" s="29">
        <v>0</v>
      </c>
      <c r="AE76" s="66">
        <f t="shared" si="26"/>
        <v>0</v>
      </c>
      <c r="AF76" s="87">
        <f t="shared" si="27"/>
        <v>67</v>
      </c>
      <c r="AG76" s="29">
        <v>0</v>
      </c>
      <c r="AH76" s="66">
        <f t="shared" si="28"/>
        <v>0</v>
      </c>
      <c r="AI76" s="87">
        <f t="shared" si="29"/>
        <v>67</v>
      </c>
      <c r="AJ76" s="29">
        <v>0</v>
      </c>
      <c r="AK76" s="66">
        <f t="shared" si="30"/>
        <v>0</v>
      </c>
      <c r="AL76" s="87">
        <f t="shared" si="31"/>
        <v>53</v>
      </c>
      <c r="AM76" s="30">
        <v>22</v>
      </c>
    </row>
    <row r="77" spans="1:39" x14ac:dyDescent="0.25">
      <c r="A77" s="25" t="s">
        <v>477</v>
      </c>
      <c r="B77" s="26" t="s">
        <v>54</v>
      </c>
      <c r="C77" s="27" t="s">
        <v>19</v>
      </c>
      <c r="D77" s="28" t="s">
        <v>680</v>
      </c>
      <c r="E77" s="28" t="str">
        <f>VLOOKUP(D77,Sheet2!A$1:B$353,2,FALSE)</f>
        <v>Large Urban</v>
      </c>
      <c r="F77" s="29">
        <v>32289</v>
      </c>
      <c r="G77" s="29">
        <v>33198</v>
      </c>
      <c r="H77" s="29">
        <v>22051</v>
      </c>
      <c r="I77" s="29">
        <v>9138</v>
      </c>
      <c r="J77" s="29">
        <v>3001</v>
      </c>
      <c r="K77" s="29">
        <v>1363</v>
      </c>
      <c r="L77" s="29">
        <v>438</v>
      </c>
      <c r="M77" s="29">
        <v>34</v>
      </c>
      <c r="N77" s="30">
        <v>101512</v>
      </c>
      <c r="O77" s="31">
        <v>248</v>
      </c>
      <c r="P77" s="66">
        <f t="shared" si="16"/>
        <v>7.6806342717334079E-3</v>
      </c>
      <c r="Q77" s="87">
        <f t="shared" si="17"/>
        <v>15</v>
      </c>
      <c r="R77" s="29">
        <v>280</v>
      </c>
      <c r="S77" s="66">
        <f t="shared" si="18"/>
        <v>8.4342430266883539E-3</v>
      </c>
      <c r="T77" s="87">
        <f t="shared" si="19"/>
        <v>13</v>
      </c>
      <c r="U77" s="29">
        <v>282</v>
      </c>
      <c r="V77" s="66">
        <f t="shared" si="20"/>
        <v>1.2788535667316674E-2</v>
      </c>
      <c r="W77" s="87">
        <f t="shared" si="21"/>
        <v>5</v>
      </c>
      <c r="X77" s="29">
        <v>130</v>
      </c>
      <c r="Y77" s="66">
        <f t="shared" si="22"/>
        <v>1.4226307725979426E-2</v>
      </c>
      <c r="Z77" s="87">
        <f t="shared" si="23"/>
        <v>11</v>
      </c>
      <c r="AA77" s="29">
        <v>51</v>
      </c>
      <c r="AB77" s="66">
        <f t="shared" si="24"/>
        <v>1.6994335221592802E-2</v>
      </c>
      <c r="AC77" s="87">
        <f t="shared" si="25"/>
        <v>9</v>
      </c>
      <c r="AD77" s="29">
        <v>11</v>
      </c>
      <c r="AE77" s="66">
        <f t="shared" si="26"/>
        <v>8.0704328686720464E-3</v>
      </c>
      <c r="AF77" s="87">
        <f t="shared" si="27"/>
        <v>15</v>
      </c>
      <c r="AG77" s="29">
        <v>3</v>
      </c>
      <c r="AH77" s="66">
        <f t="shared" si="28"/>
        <v>6.8493150684931503E-3</v>
      </c>
      <c r="AI77" s="87">
        <f t="shared" si="29"/>
        <v>19</v>
      </c>
      <c r="AJ77" s="29">
        <v>0</v>
      </c>
      <c r="AK77" s="66">
        <f t="shared" si="30"/>
        <v>0</v>
      </c>
      <c r="AL77" s="87">
        <f t="shared" si="31"/>
        <v>27</v>
      </c>
      <c r="AM77" s="30">
        <v>1005</v>
      </c>
    </row>
    <row r="78" spans="1:39" x14ac:dyDescent="0.25">
      <c r="A78" s="25" t="s">
        <v>478</v>
      </c>
      <c r="B78" s="26" t="s">
        <v>54</v>
      </c>
      <c r="C78" s="27" t="s">
        <v>10</v>
      </c>
      <c r="D78" s="28" t="s">
        <v>681</v>
      </c>
      <c r="E78" s="28" t="str">
        <f>VLOOKUP(D78,Sheet2!A$1:B$353,2,FALSE)</f>
        <v>Large Urban</v>
      </c>
      <c r="F78" s="29">
        <v>16406</v>
      </c>
      <c r="G78" s="29">
        <v>15214</v>
      </c>
      <c r="H78" s="29">
        <v>23135</v>
      </c>
      <c r="I78" s="29">
        <v>12511</v>
      </c>
      <c r="J78" s="29">
        <v>6550</v>
      </c>
      <c r="K78" s="29">
        <v>3565</v>
      </c>
      <c r="L78" s="29">
        <v>1507</v>
      </c>
      <c r="M78" s="29">
        <v>120</v>
      </c>
      <c r="N78" s="30">
        <v>79008</v>
      </c>
      <c r="O78" s="31">
        <v>42</v>
      </c>
      <c r="P78" s="66">
        <f t="shared" si="16"/>
        <v>2.5600390101182496E-3</v>
      </c>
      <c r="Q78" s="87">
        <f t="shared" si="17"/>
        <v>33</v>
      </c>
      <c r="R78" s="29">
        <v>49</v>
      </c>
      <c r="S78" s="66">
        <f t="shared" si="18"/>
        <v>3.2207177599579335E-3</v>
      </c>
      <c r="T78" s="87">
        <f t="shared" si="19"/>
        <v>31</v>
      </c>
      <c r="U78" s="29">
        <v>77</v>
      </c>
      <c r="V78" s="66">
        <f t="shared" si="20"/>
        <v>3.3282904689863843E-3</v>
      </c>
      <c r="W78" s="87">
        <f t="shared" si="21"/>
        <v>27</v>
      </c>
      <c r="X78" s="29">
        <v>58</v>
      </c>
      <c r="Y78" s="66">
        <f t="shared" si="22"/>
        <v>4.6359203900567499E-3</v>
      </c>
      <c r="Z78" s="87">
        <f t="shared" si="23"/>
        <v>24</v>
      </c>
      <c r="AA78" s="29">
        <v>29</v>
      </c>
      <c r="AB78" s="66">
        <f t="shared" si="24"/>
        <v>4.4274809160305345E-3</v>
      </c>
      <c r="AC78" s="87">
        <f t="shared" si="25"/>
        <v>21</v>
      </c>
      <c r="AD78" s="29">
        <v>17</v>
      </c>
      <c r="AE78" s="66">
        <f t="shared" si="26"/>
        <v>4.7685834502103784E-3</v>
      </c>
      <c r="AF78" s="87">
        <f t="shared" si="27"/>
        <v>22</v>
      </c>
      <c r="AG78" s="29">
        <v>9</v>
      </c>
      <c r="AH78" s="66">
        <f t="shared" si="28"/>
        <v>5.9721300597213008E-3</v>
      </c>
      <c r="AI78" s="87">
        <f t="shared" si="29"/>
        <v>23</v>
      </c>
      <c r="AJ78" s="29">
        <v>0</v>
      </c>
      <c r="AK78" s="66">
        <f t="shared" si="30"/>
        <v>0</v>
      </c>
      <c r="AL78" s="87">
        <f t="shared" si="31"/>
        <v>27</v>
      </c>
      <c r="AM78" s="30">
        <v>281</v>
      </c>
    </row>
    <row r="79" spans="1:39" x14ac:dyDescent="0.25">
      <c r="A79" s="25" t="s">
        <v>487</v>
      </c>
      <c r="B79" s="26" t="s">
        <v>43</v>
      </c>
      <c r="C79" s="27" t="s">
        <v>22</v>
      </c>
      <c r="D79" s="28" t="s">
        <v>488</v>
      </c>
      <c r="E79" s="28" t="str">
        <f>VLOOKUP(D79,Sheet2!A$1:B$353,2,FALSE)</f>
        <v>Major Urban</v>
      </c>
      <c r="F79" s="29">
        <v>36525</v>
      </c>
      <c r="G79" s="29">
        <v>17438</v>
      </c>
      <c r="H79" s="29">
        <v>14474</v>
      </c>
      <c r="I79" s="29">
        <v>6267</v>
      </c>
      <c r="J79" s="29">
        <v>3165</v>
      </c>
      <c r="K79" s="29">
        <v>1535</v>
      </c>
      <c r="L79" s="29">
        <v>559</v>
      </c>
      <c r="M79" s="29">
        <v>32</v>
      </c>
      <c r="N79" s="30">
        <v>79995</v>
      </c>
      <c r="O79" s="31">
        <v>336</v>
      </c>
      <c r="P79" s="66">
        <f t="shared" si="16"/>
        <v>9.1991786447638609E-3</v>
      </c>
      <c r="Q79" s="87">
        <f t="shared" si="17"/>
        <v>28</v>
      </c>
      <c r="R79" s="29">
        <v>154</v>
      </c>
      <c r="S79" s="66">
        <f t="shared" si="18"/>
        <v>8.8312879917421729E-3</v>
      </c>
      <c r="T79" s="87">
        <f t="shared" si="19"/>
        <v>26</v>
      </c>
      <c r="U79" s="29">
        <v>76</v>
      </c>
      <c r="V79" s="66">
        <f t="shared" si="20"/>
        <v>5.2507945281193864E-3</v>
      </c>
      <c r="W79" s="87">
        <f t="shared" si="21"/>
        <v>43</v>
      </c>
      <c r="X79" s="29">
        <v>29</v>
      </c>
      <c r="Y79" s="66">
        <f t="shared" si="22"/>
        <v>4.6274134354555609E-3</v>
      </c>
      <c r="Z79" s="87">
        <f t="shared" si="23"/>
        <v>40</v>
      </c>
      <c r="AA79" s="29">
        <v>21</v>
      </c>
      <c r="AB79" s="66">
        <f t="shared" si="24"/>
        <v>6.6350710900473934E-3</v>
      </c>
      <c r="AC79" s="87">
        <f t="shared" si="25"/>
        <v>25</v>
      </c>
      <c r="AD79" s="29">
        <v>12</v>
      </c>
      <c r="AE79" s="66">
        <f t="shared" si="26"/>
        <v>7.8175895765472316E-3</v>
      </c>
      <c r="AF79" s="87">
        <f t="shared" si="27"/>
        <v>26</v>
      </c>
      <c r="AG79" s="29">
        <v>6</v>
      </c>
      <c r="AH79" s="66">
        <f t="shared" si="28"/>
        <v>1.0733452593917709E-2</v>
      </c>
      <c r="AI79" s="87">
        <f t="shared" si="29"/>
        <v>20</v>
      </c>
      <c r="AJ79" s="29">
        <v>0</v>
      </c>
      <c r="AK79" s="66">
        <f t="shared" si="30"/>
        <v>0</v>
      </c>
      <c r="AL79" s="87">
        <f t="shared" si="31"/>
        <v>53</v>
      </c>
      <c r="AM79" s="30">
        <v>634</v>
      </c>
    </row>
    <row r="80" spans="1:39" x14ac:dyDescent="0.25">
      <c r="A80" s="25" t="s">
        <v>493</v>
      </c>
      <c r="B80" s="26" t="s">
        <v>18</v>
      </c>
      <c r="C80" s="27" t="s">
        <v>10</v>
      </c>
      <c r="D80" s="28" t="s">
        <v>494</v>
      </c>
      <c r="E80" s="28" t="str">
        <f>VLOOKUP(D80,Sheet2!A$1:B$353,2,FALSE)</f>
        <v>Other Urban</v>
      </c>
      <c r="F80" s="29">
        <v>1466</v>
      </c>
      <c r="G80" s="29">
        <v>6062</v>
      </c>
      <c r="H80" s="29">
        <v>20920</v>
      </c>
      <c r="I80" s="29">
        <v>3181</v>
      </c>
      <c r="J80" s="29">
        <v>2966</v>
      </c>
      <c r="K80" s="29">
        <v>844</v>
      </c>
      <c r="L80" s="29">
        <v>425</v>
      </c>
      <c r="M80" s="29">
        <v>13</v>
      </c>
      <c r="N80" s="30">
        <v>35877</v>
      </c>
      <c r="O80" s="31">
        <v>6</v>
      </c>
      <c r="P80" s="66">
        <f t="shared" si="16"/>
        <v>4.0927694406548429E-3</v>
      </c>
      <c r="Q80" s="87">
        <f t="shared" si="17"/>
        <v>35</v>
      </c>
      <c r="R80" s="29">
        <v>37</v>
      </c>
      <c r="S80" s="66">
        <f t="shared" si="18"/>
        <v>6.1035961728802372E-3</v>
      </c>
      <c r="T80" s="87">
        <f t="shared" si="19"/>
        <v>26</v>
      </c>
      <c r="U80" s="29">
        <v>43</v>
      </c>
      <c r="V80" s="66">
        <f t="shared" si="20"/>
        <v>2.0554493307839389E-3</v>
      </c>
      <c r="W80" s="87">
        <f t="shared" si="21"/>
        <v>45</v>
      </c>
      <c r="X80" s="29">
        <v>7</v>
      </c>
      <c r="Y80" s="66">
        <f t="shared" si="22"/>
        <v>2.2005658597925182E-3</v>
      </c>
      <c r="Z80" s="87">
        <f t="shared" si="23"/>
        <v>46</v>
      </c>
      <c r="AA80" s="29">
        <v>3</v>
      </c>
      <c r="AB80" s="66">
        <f t="shared" si="24"/>
        <v>1.0114632501685772E-3</v>
      </c>
      <c r="AC80" s="87">
        <f t="shared" si="25"/>
        <v>53</v>
      </c>
      <c r="AD80" s="29">
        <v>5</v>
      </c>
      <c r="AE80" s="66">
        <f t="shared" si="26"/>
        <v>5.9241706161137437E-3</v>
      </c>
      <c r="AF80" s="87">
        <f t="shared" si="27"/>
        <v>24</v>
      </c>
      <c r="AG80" s="29">
        <v>0</v>
      </c>
      <c r="AH80" s="66">
        <f t="shared" si="28"/>
        <v>0</v>
      </c>
      <c r="AI80" s="87">
        <f t="shared" si="29"/>
        <v>52</v>
      </c>
      <c r="AJ80" s="29">
        <v>0</v>
      </c>
      <c r="AK80" s="66">
        <f t="shared" si="30"/>
        <v>0</v>
      </c>
      <c r="AL80" s="87">
        <f t="shared" si="31"/>
        <v>28</v>
      </c>
      <c r="AM80" s="30">
        <v>101</v>
      </c>
    </row>
    <row r="81" spans="1:39" x14ac:dyDescent="0.25">
      <c r="A81" s="25" t="s">
        <v>495</v>
      </c>
      <c r="B81" s="26" t="s">
        <v>43</v>
      </c>
      <c r="C81" s="27" t="s">
        <v>22</v>
      </c>
      <c r="D81" s="28" t="s">
        <v>496</v>
      </c>
      <c r="E81" s="28" t="str">
        <f>VLOOKUP(D81,Sheet2!A$1:B$353,2,FALSE)</f>
        <v>Major Urban</v>
      </c>
      <c r="F81" s="29">
        <v>30667</v>
      </c>
      <c r="G81" s="29">
        <v>27186</v>
      </c>
      <c r="H81" s="29">
        <v>27548</v>
      </c>
      <c r="I81" s="29">
        <v>18857</v>
      </c>
      <c r="J81" s="29">
        <v>12436</v>
      </c>
      <c r="K81" s="29">
        <v>6008</v>
      </c>
      <c r="L81" s="29">
        <v>3264</v>
      </c>
      <c r="M81" s="29">
        <v>176</v>
      </c>
      <c r="N81" s="30">
        <v>126142</v>
      </c>
      <c r="O81" s="31">
        <v>230</v>
      </c>
      <c r="P81" s="66">
        <f t="shared" si="16"/>
        <v>7.4999184791469655E-3</v>
      </c>
      <c r="Q81" s="87">
        <f t="shared" si="17"/>
        <v>31</v>
      </c>
      <c r="R81" s="29">
        <v>158</v>
      </c>
      <c r="S81" s="66">
        <f t="shared" si="18"/>
        <v>5.8118149047303759E-3</v>
      </c>
      <c r="T81" s="87">
        <f t="shared" si="19"/>
        <v>43</v>
      </c>
      <c r="U81" s="29">
        <v>148</v>
      </c>
      <c r="V81" s="66">
        <f t="shared" si="20"/>
        <v>5.3724408305503126E-3</v>
      </c>
      <c r="W81" s="87">
        <f t="shared" si="21"/>
        <v>42</v>
      </c>
      <c r="X81" s="29">
        <v>75</v>
      </c>
      <c r="Y81" s="66">
        <f t="shared" si="22"/>
        <v>3.9773028583549872E-3</v>
      </c>
      <c r="Z81" s="87">
        <f t="shared" si="23"/>
        <v>45</v>
      </c>
      <c r="AA81" s="29">
        <v>57</v>
      </c>
      <c r="AB81" s="66">
        <f t="shared" si="24"/>
        <v>4.5834673528465748E-3</v>
      </c>
      <c r="AC81" s="87">
        <f t="shared" si="25"/>
        <v>36</v>
      </c>
      <c r="AD81" s="29">
        <v>37</v>
      </c>
      <c r="AE81" s="66">
        <f t="shared" si="26"/>
        <v>6.1584553928095871E-3</v>
      </c>
      <c r="AF81" s="87">
        <f t="shared" si="27"/>
        <v>31</v>
      </c>
      <c r="AG81" s="29">
        <v>17</v>
      </c>
      <c r="AH81" s="66">
        <f t="shared" si="28"/>
        <v>5.208333333333333E-3</v>
      </c>
      <c r="AI81" s="87">
        <f t="shared" si="29"/>
        <v>39</v>
      </c>
      <c r="AJ81" s="29">
        <v>0</v>
      </c>
      <c r="AK81" s="66">
        <f t="shared" si="30"/>
        <v>0</v>
      </c>
      <c r="AL81" s="87">
        <f t="shared" si="31"/>
        <v>53</v>
      </c>
      <c r="AM81" s="30">
        <v>722</v>
      </c>
    </row>
    <row r="82" spans="1:39" x14ac:dyDescent="0.25">
      <c r="A82" s="25" t="s">
        <v>513</v>
      </c>
      <c r="B82" s="26" t="s">
        <v>54</v>
      </c>
      <c r="C82" s="27" t="s">
        <v>55</v>
      </c>
      <c r="D82" s="28" t="s">
        <v>684</v>
      </c>
      <c r="E82" s="28" t="str">
        <f>VLOOKUP(D82,Sheet2!A$1:B$353,2,FALSE)</f>
        <v>Other Urban</v>
      </c>
      <c r="F82" s="29">
        <v>14152</v>
      </c>
      <c r="G82" s="29">
        <v>26376</v>
      </c>
      <c r="H82" s="29">
        <v>23085</v>
      </c>
      <c r="I82" s="29">
        <v>15556</v>
      </c>
      <c r="J82" s="29">
        <v>7933</v>
      </c>
      <c r="K82" s="29">
        <v>2992</v>
      </c>
      <c r="L82" s="29">
        <v>1246</v>
      </c>
      <c r="M82" s="29">
        <v>59</v>
      </c>
      <c r="N82" s="30">
        <v>91399</v>
      </c>
      <c r="O82" s="31">
        <v>111</v>
      </c>
      <c r="P82" s="66">
        <f t="shared" si="16"/>
        <v>7.8434143583945726E-3</v>
      </c>
      <c r="Q82" s="87">
        <f t="shared" si="17"/>
        <v>23</v>
      </c>
      <c r="R82" s="29">
        <v>134</v>
      </c>
      <c r="S82" s="66">
        <f t="shared" si="18"/>
        <v>5.0803760994843801E-3</v>
      </c>
      <c r="T82" s="87">
        <f t="shared" si="19"/>
        <v>31</v>
      </c>
      <c r="U82" s="29">
        <v>105</v>
      </c>
      <c r="V82" s="66">
        <f t="shared" si="20"/>
        <v>4.5484080571799868E-3</v>
      </c>
      <c r="W82" s="87">
        <f t="shared" si="21"/>
        <v>31</v>
      </c>
      <c r="X82" s="29">
        <v>58</v>
      </c>
      <c r="Y82" s="66">
        <f t="shared" si="22"/>
        <v>3.7284649010028287E-3</v>
      </c>
      <c r="Z82" s="87">
        <f t="shared" si="23"/>
        <v>33</v>
      </c>
      <c r="AA82" s="29">
        <v>21</v>
      </c>
      <c r="AB82" s="66">
        <f t="shared" si="24"/>
        <v>2.6471700491617293E-3</v>
      </c>
      <c r="AC82" s="87">
        <f t="shared" si="25"/>
        <v>43</v>
      </c>
      <c r="AD82" s="29">
        <v>13</v>
      </c>
      <c r="AE82" s="66">
        <f t="shared" si="26"/>
        <v>4.3449197860962567E-3</v>
      </c>
      <c r="AF82" s="87">
        <f t="shared" si="27"/>
        <v>34</v>
      </c>
      <c r="AG82" s="29">
        <v>8</v>
      </c>
      <c r="AH82" s="66">
        <f t="shared" si="28"/>
        <v>6.420545746388443E-3</v>
      </c>
      <c r="AI82" s="87">
        <f t="shared" si="29"/>
        <v>29</v>
      </c>
      <c r="AJ82" s="29">
        <v>0</v>
      </c>
      <c r="AK82" s="66">
        <f t="shared" si="30"/>
        <v>0</v>
      </c>
      <c r="AL82" s="87">
        <f t="shared" si="31"/>
        <v>28</v>
      </c>
      <c r="AM82" s="30">
        <v>450</v>
      </c>
    </row>
    <row r="83" spans="1:39" x14ac:dyDescent="0.25">
      <c r="A83" s="25" t="s">
        <v>514</v>
      </c>
      <c r="B83" s="26" t="s">
        <v>43</v>
      </c>
      <c r="C83" s="27" t="s">
        <v>22</v>
      </c>
      <c r="D83" s="28" t="s">
        <v>515</v>
      </c>
      <c r="E83" s="28" t="str">
        <f>VLOOKUP(D83,Sheet2!A$1:B$353,2,FALSE)</f>
        <v>Major Urban</v>
      </c>
      <c r="F83" s="29">
        <v>52032</v>
      </c>
      <c r="G83" s="29">
        <v>18232</v>
      </c>
      <c r="H83" s="29">
        <v>18519</v>
      </c>
      <c r="I83" s="29">
        <v>6314</v>
      </c>
      <c r="J83" s="29">
        <v>3436</v>
      </c>
      <c r="K83" s="29">
        <v>882</v>
      </c>
      <c r="L83" s="29">
        <v>366</v>
      </c>
      <c r="M83" s="29">
        <v>40</v>
      </c>
      <c r="N83" s="30">
        <v>99821</v>
      </c>
      <c r="O83" s="31">
        <v>131</v>
      </c>
      <c r="P83" s="66">
        <f t="shared" si="16"/>
        <v>2.5176814268142683E-3</v>
      </c>
      <c r="Q83" s="87">
        <f t="shared" si="17"/>
        <v>57</v>
      </c>
      <c r="R83" s="29">
        <v>64</v>
      </c>
      <c r="S83" s="66">
        <f t="shared" si="18"/>
        <v>3.5103115401491883E-3</v>
      </c>
      <c r="T83" s="87">
        <f t="shared" si="19"/>
        <v>53</v>
      </c>
      <c r="U83" s="29">
        <v>30</v>
      </c>
      <c r="V83" s="66">
        <f t="shared" si="20"/>
        <v>1.6199578810950916E-3</v>
      </c>
      <c r="W83" s="87">
        <f t="shared" si="21"/>
        <v>63</v>
      </c>
      <c r="X83" s="29">
        <v>8</v>
      </c>
      <c r="Y83" s="66">
        <f t="shared" si="22"/>
        <v>1.2670256572695597E-3</v>
      </c>
      <c r="Z83" s="87">
        <f t="shared" si="23"/>
        <v>63</v>
      </c>
      <c r="AA83" s="29">
        <v>7</v>
      </c>
      <c r="AB83" s="66">
        <f t="shared" si="24"/>
        <v>2.0372526193247961E-3</v>
      </c>
      <c r="AC83" s="87">
        <f t="shared" si="25"/>
        <v>58</v>
      </c>
      <c r="AD83" s="29">
        <v>1</v>
      </c>
      <c r="AE83" s="66">
        <f t="shared" si="26"/>
        <v>1.1337868480725624E-3</v>
      </c>
      <c r="AF83" s="87">
        <f t="shared" si="27"/>
        <v>65</v>
      </c>
      <c r="AG83" s="29">
        <v>3</v>
      </c>
      <c r="AH83" s="66">
        <f t="shared" si="28"/>
        <v>8.1967213114754103E-3</v>
      </c>
      <c r="AI83" s="87">
        <f t="shared" si="29"/>
        <v>28</v>
      </c>
      <c r="AJ83" s="29">
        <v>0</v>
      </c>
      <c r="AK83" s="66">
        <f t="shared" si="30"/>
        <v>0</v>
      </c>
      <c r="AL83" s="87">
        <f t="shared" si="31"/>
        <v>53</v>
      </c>
      <c r="AM83" s="30">
        <v>244</v>
      </c>
    </row>
    <row r="84" spans="1:39" x14ac:dyDescent="0.25">
      <c r="A84" s="25" t="s">
        <v>516</v>
      </c>
      <c r="B84" s="26" t="s">
        <v>18</v>
      </c>
      <c r="C84" s="27" t="s">
        <v>60</v>
      </c>
      <c r="D84" s="28" t="s">
        <v>517</v>
      </c>
      <c r="E84" s="28" t="str">
        <f>VLOOKUP(D84,Sheet2!A$1:B$353,2,FALSE)</f>
        <v>Other Urban</v>
      </c>
      <c r="F84" s="29">
        <v>9333</v>
      </c>
      <c r="G84" s="29">
        <v>11665</v>
      </c>
      <c r="H84" s="29">
        <v>5314</v>
      </c>
      <c r="I84" s="29">
        <v>3470</v>
      </c>
      <c r="J84" s="29">
        <v>1673</v>
      </c>
      <c r="K84" s="29">
        <v>401</v>
      </c>
      <c r="L84" s="29">
        <v>63</v>
      </c>
      <c r="M84" s="29">
        <v>5</v>
      </c>
      <c r="N84" s="30">
        <v>31924</v>
      </c>
      <c r="O84" s="31">
        <v>2</v>
      </c>
      <c r="P84" s="66">
        <f t="shared" si="16"/>
        <v>2.1429336762027214E-4</v>
      </c>
      <c r="Q84" s="87">
        <f t="shared" si="17"/>
        <v>57</v>
      </c>
      <c r="R84" s="29">
        <v>7</v>
      </c>
      <c r="S84" s="66">
        <f t="shared" si="18"/>
        <v>6.0008572653236182E-4</v>
      </c>
      <c r="T84" s="87">
        <f t="shared" si="19"/>
        <v>55</v>
      </c>
      <c r="U84" s="29">
        <v>8</v>
      </c>
      <c r="V84" s="66">
        <f t="shared" si="20"/>
        <v>1.5054572826496049E-3</v>
      </c>
      <c r="W84" s="87">
        <f t="shared" si="21"/>
        <v>48</v>
      </c>
      <c r="X84" s="29">
        <v>3</v>
      </c>
      <c r="Y84" s="66">
        <f t="shared" si="22"/>
        <v>8.6455331412103745E-4</v>
      </c>
      <c r="Z84" s="87">
        <f t="shared" si="23"/>
        <v>56</v>
      </c>
      <c r="AA84" s="29">
        <v>3</v>
      </c>
      <c r="AB84" s="66">
        <f t="shared" si="24"/>
        <v>1.7931858936043037E-3</v>
      </c>
      <c r="AC84" s="87">
        <f t="shared" si="25"/>
        <v>48</v>
      </c>
      <c r="AD84" s="29">
        <v>0</v>
      </c>
      <c r="AE84" s="66">
        <f t="shared" si="26"/>
        <v>0</v>
      </c>
      <c r="AF84" s="87">
        <f t="shared" si="27"/>
        <v>54</v>
      </c>
      <c r="AG84" s="29">
        <v>0</v>
      </c>
      <c r="AH84" s="66">
        <f t="shared" si="28"/>
        <v>0</v>
      </c>
      <c r="AI84" s="87">
        <f t="shared" si="29"/>
        <v>52</v>
      </c>
      <c r="AJ84" s="29">
        <v>0</v>
      </c>
      <c r="AK84" s="66">
        <f t="shared" si="30"/>
        <v>0</v>
      </c>
      <c r="AL84" s="87">
        <f t="shared" si="31"/>
        <v>28</v>
      </c>
      <c r="AM84" s="30">
        <v>23</v>
      </c>
    </row>
    <row r="85" spans="1:39" x14ac:dyDescent="0.25">
      <c r="A85" s="25" t="s">
        <v>552</v>
      </c>
      <c r="B85" s="26" t="s">
        <v>43</v>
      </c>
      <c r="C85" s="27" t="s">
        <v>60</v>
      </c>
      <c r="D85" s="28" t="s">
        <v>553</v>
      </c>
      <c r="E85" s="28" t="str">
        <f>VLOOKUP(D85,Sheet2!A$1:B$353,2,FALSE)</f>
        <v>Major Urban</v>
      </c>
      <c r="F85" s="29">
        <v>50026</v>
      </c>
      <c r="G85" s="29">
        <v>25519</v>
      </c>
      <c r="H85" s="29">
        <v>17343</v>
      </c>
      <c r="I85" s="29">
        <v>9891</v>
      </c>
      <c r="J85" s="29">
        <v>5432</v>
      </c>
      <c r="K85" s="29">
        <v>2318</v>
      </c>
      <c r="L85" s="29">
        <v>727</v>
      </c>
      <c r="M85" s="29">
        <v>53</v>
      </c>
      <c r="N85" s="30">
        <v>111309</v>
      </c>
      <c r="O85" s="31">
        <v>148</v>
      </c>
      <c r="P85" s="66">
        <f t="shared" si="16"/>
        <v>2.9584615999680166E-3</v>
      </c>
      <c r="Q85" s="87">
        <f t="shared" si="17"/>
        <v>54</v>
      </c>
      <c r="R85" s="29">
        <v>30</v>
      </c>
      <c r="S85" s="66">
        <f t="shared" si="18"/>
        <v>1.1755946549629687E-3</v>
      </c>
      <c r="T85" s="87">
        <f t="shared" si="19"/>
        <v>64</v>
      </c>
      <c r="U85" s="29">
        <v>26</v>
      </c>
      <c r="V85" s="66">
        <f t="shared" si="20"/>
        <v>1.4991639278094909E-3</v>
      </c>
      <c r="W85" s="87">
        <f t="shared" si="21"/>
        <v>64</v>
      </c>
      <c r="X85" s="29">
        <v>20</v>
      </c>
      <c r="Y85" s="66">
        <f t="shared" si="22"/>
        <v>2.0220402386007482E-3</v>
      </c>
      <c r="Z85" s="87">
        <f t="shared" si="23"/>
        <v>59</v>
      </c>
      <c r="AA85" s="29">
        <v>9</v>
      </c>
      <c r="AB85" s="66">
        <f t="shared" si="24"/>
        <v>1.6568483063328424E-3</v>
      </c>
      <c r="AC85" s="87">
        <f t="shared" si="25"/>
        <v>61</v>
      </c>
      <c r="AD85" s="29">
        <v>4</v>
      </c>
      <c r="AE85" s="66">
        <f t="shared" si="26"/>
        <v>1.7256255392579811E-3</v>
      </c>
      <c r="AF85" s="87">
        <f t="shared" si="27"/>
        <v>59</v>
      </c>
      <c r="AG85" s="29">
        <v>2</v>
      </c>
      <c r="AH85" s="66">
        <f t="shared" si="28"/>
        <v>2.751031636863824E-3</v>
      </c>
      <c r="AI85" s="87">
        <f t="shared" si="29"/>
        <v>54</v>
      </c>
      <c r="AJ85" s="29">
        <v>0</v>
      </c>
      <c r="AK85" s="66">
        <f t="shared" si="30"/>
        <v>0</v>
      </c>
      <c r="AL85" s="87">
        <f t="shared" si="31"/>
        <v>53</v>
      </c>
      <c r="AM85" s="30">
        <v>239</v>
      </c>
    </row>
    <row r="86" spans="1:39" x14ac:dyDescent="0.25">
      <c r="A86" s="25" t="s">
        <v>569</v>
      </c>
      <c r="B86" s="26" t="s">
        <v>18</v>
      </c>
      <c r="C86" s="27" t="s">
        <v>25</v>
      </c>
      <c r="D86" s="28" t="s">
        <v>570</v>
      </c>
      <c r="E86" s="28" t="str">
        <f>VLOOKUP(D86,Sheet2!A$1:B$353,2,FALSE)</f>
        <v>Significant Rural</v>
      </c>
      <c r="F86" s="29">
        <v>10422</v>
      </c>
      <c r="G86" s="29">
        <v>9534</v>
      </c>
      <c r="H86" s="29">
        <v>6619</v>
      </c>
      <c r="I86" s="29">
        <v>3555</v>
      </c>
      <c r="J86" s="29">
        <v>2079</v>
      </c>
      <c r="K86" s="29">
        <v>767</v>
      </c>
      <c r="L86" s="29">
        <v>432</v>
      </c>
      <c r="M86" s="29">
        <v>39</v>
      </c>
      <c r="N86" s="30">
        <v>33447</v>
      </c>
      <c r="O86" s="31">
        <v>21</v>
      </c>
      <c r="P86" s="66">
        <f t="shared" si="16"/>
        <v>2.0149683362118594E-3</v>
      </c>
      <c r="Q86" s="87">
        <f t="shared" si="17"/>
        <v>52</v>
      </c>
      <c r="R86" s="29">
        <v>25</v>
      </c>
      <c r="S86" s="66">
        <f t="shared" si="18"/>
        <v>2.6221942521501992E-3</v>
      </c>
      <c r="T86" s="87">
        <f t="shared" si="19"/>
        <v>48</v>
      </c>
      <c r="U86" s="29">
        <v>10</v>
      </c>
      <c r="V86" s="66">
        <f t="shared" si="20"/>
        <v>1.5108022359873092E-3</v>
      </c>
      <c r="W86" s="87">
        <f t="shared" si="21"/>
        <v>51</v>
      </c>
      <c r="X86" s="29">
        <v>6</v>
      </c>
      <c r="Y86" s="66">
        <f t="shared" si="22"/>
        <v>1.6877637130801688E-3</v>
      </c>
      <c r="Z86" s="87">
        <f t="shared" si="23"/>
        <v>50</v>
      </c>
      <c r="AA86" s="29">
        <v>6</v>
      </c>
      <c r="AB86" s="66">
        <f t="shared" si="24"/>
        <v>2.886002886002886E-3</v>
      </c>
      <c r="AC86" s="87">
        <f t="shared" si="25"/>
        <v>43</v>
      </c>
      <c r="AD86" s="29">
        <v>1</v>
      </c>
      <c r="AE86" s="66">
        <f t="shared" si="26"/>
        <v>1.3037809647979139E-3</v>
      </c>
      <c r="AF86" s="87">
        <f t="shared" si="27"/>
        <v>54</v>
      </c>
      <c r="AG86" s="29">
        <v>2</v>
      </c>
      <c r="AH86" s="66">
        <f t="shared" si="28"/>
        <v>4.6296296296296294E-3</v>
      </c>
      <c r="AI86" s="87">
        <f t="shared" si="29"/>
        <v>38</v>
      </c>
      <c r="AJ86" s="29">
        <v>0</v>
      </c>
      <c r="AK86" s="66">
        <f t="shared" si="30"/>
        <v>0</v>
      </c>
      <c r="AL86" s="87">
        <f t="shared" si="31"/>
        <v>45</v>
      </c>
      <c r="AM86" s="30">
        <v>71</v>
      </c>
    </row>
    <row r="87" spans="1:39" x14ac:dyDescent="0.25">
      <c r="A87" s="25" t="s">
        <v>602</v>
      </c>
      <c r="B87" s="26" t="s">
        <v>18</v>
      </c>
      <c r="C87" s="27" t="s">
        <v>60</v>
      </c>
      <c r="D87" s="28" t="s">
        <v>603</v>
      </c>
      <c r="E87" s="28" t="str">
        <f>VLOOKUP(D87,Sheet2!A$1:B$353,2,FALSE)</f>
        <v>Other Urban</v>
      </c>
      <c r="F87" s="29">
        <v>8110</v>
      </c>
      <c r="G87" s="29">
        <v>14452</v>
      </c>
      <c r="H87" s="29">
        <v>11082</v>
      </c>
      <c r="I87" s="29">
        <v>5175</v>
      </c>
      <c r="J87" s="29">
        <v>3190</v>
      </c>
      <c r="K87" s="29">
        <v>1327</v>
      </c>
      <c r="L87" s="29">
        <v>387</v>
      </c>
      <c r="M87" s="29">
        <v>11</v>
      </c>
      <c r="N87" s="30">
        <v>43734</v>
      </c>
      <c r="O87" s="31">
        <v>49</v>
      </c>
      <c r="P87" s="66">
        <f t="shared" si="16"/>
        <v>6.0419235511713935E-3</v>
      </c>
      <c r="Q87" s="87">
        <f t="shared" si="17"/>
        <v>29</v>
      </c>
      <c r="R87" s="29">
        <v>85</v>
      </c>
      <c r="S87" s="66">
        <f t="shared" si="18"/>
        <v>5.8815388873512319E-3</v>
      </c>
      <c r="T87" s="87">
        <f t="shared" si="19"/>
        <v>28</v>
      </c>
      <c r="U87" s="29">
        <v>71</v>
      </c>
      <c r="V87" s="66">
        <f t="shared" si="20"/>
        <v>6.4067857787402996E-3</v>
      </c>
      <c r="W87" s="87">
        <f t="shared" si="21"/>
        <v>25</v>
      </c>
      <c r="X87" s="29">
        <v>18</v>
      </c>
      <c r="Y87" s="66">
        <f t="shared" si="22"/>
        <v>3.4782608695652175E-3</v>
      </c>
      <c r="Z87" s="87">
        <f t="shared" si="23"/>
        <v>35</v>
      </c>
      <c r="AA87" s="29">
        <v>13</v>
      </c>
      <c r="AB87" s="66">
        <f t="shared" si="24"/>
        <v>4.0752351097178684E-3</v>
      </c>
      <c r="AC87" s="87">
        <f t="shared" si="25"/>
        <v>32</v>
      </c>
      <c r="AD87" s="29">
        <v>5</v>
      </c>
      <c r="AE87" s="66">
        <f t="shared" si="26"/>
        <v>3.7678975131876413E-3</v>
      </c>
      <c r="AF87" s="87">
        <f t="shared" si="27"/>
        <v>37</v>
      </c>
      <c r="AG87" s="29">
        <v>2</v>
      </c>
      <c r="AH87" s="66">
        <f t="shared" si="28"/>
        <v>5.1679586563307496E-3</v>
      </c>
      <c r="AI87" s="87">
        <f t="shared" si="29"/>
        <v>36</v>
      </c>
      <c r="AJ87" s="29">
        <v>0</v>
      </c>
      <c r="AK87" s="66">
        <f t="shared" si="30"/>
        <v>0</v>
      </c>
      <c r="AL87" s="87">
        <f t="shared" si="31"/>
        <v>28</v>
      </c>
      <c r="AM87" s="30">
        <v>243</v>
      </c>
    </row>
    <row r="88" spans="1:39" x14ac:dyDescent="0.25">
      <c r="A88" s="25" t="s">
        <v>604</v>
      </c>
      <c r="B88" s="26" t="s">
        <v>18</v>
      </c>
      <c r="C88" s="27" t="s">
        <v>19</v>
      </c>
      <c r="D88" s="28" t="s">
        <v>605</v>
      </c>
      <c r="E88" s="28" t="str">
        <f>VLOOKUP(D88,Sheet2!A$1:B$353,2,FALSE)</f>
        <v>Large Urban</v>
      </c>
      <c r="F88" s="29">
        <v>7455</v>
      </c>
      <c r="G88" s="29">
        <v>10757</v>
      </c>
      <c r="H88" s="29">
        <v>12684</v>
      </c>
      <c r="I88" s="29">
        <v>8940</v>
      </c>
      <c r="J88" s="29">
        <v>5248</v>
      </c>
      <c r="K88" s="29">
        <v>2249</v>
      </c>
      <c r="L88" s="29">
        <v>882</v>
      </c>
      <c r="M88" s="29">
        <v>25</v>
      </c>
      <c r="N88" s="30">
        <v>48240</v>
      </c>
      <c r="O88" s="31">
        <v>70</v>
      </c>
      <c r="P88" s="66">
        <f t="shared" si="16"/>
        <v>9.3896713615023476E-3</v>
      </c>
      <c r="Q88" s="87">
        <f t="shared" si="17"/>
        <v>12</v>
      </c>
      <c r="R88" s="29">
        <v>113</v>
      </c>
      <c r="S88" s="66">
        <f t="shared" si="18"/>
        <v>1.0504787580180348E-2</v>
      </c>
      <c r="T88" s="87">
        <f t="shared" si="19"/>
        <v>8</v>
      </c>
      <c r="U88" s="29">
        <v>136</v>
      </c>
      <c r="V88" s="66">
        <f t="shared" si="20"/>
        <v>1.0722169662567014E-2</v>
      </c>
      <c r="W88" s="87">
        <f t="shared" si="21"/>
        <v>9</v>
      </c>
      <c r="X88" s="29">
        <v>107</v>
      </c>
      <c r="Y88" s="66">
        <f t="shared" si="22"/>
        <v>1.1968680089485458E-2</v>
      </c>
      <c r="Z88" s="87">
        <f t="shared" si="23"/>
        <v>12</v>
      </c>
      <c r="AA88" s="29">
        <v>47</v>
      </c>
      <c r="AB88" s="66">
        <f t="shared" si="24"/>
        <v>8.9557926829268285E-3</v>
      </c>
      <c r="AC88" s="87">
        <f t="shared" si="25"/>
        <v>14</v>
      </c>
      <c r="AD88" s="29">
        <v>26</v>
      </c>
      <c r="AE88" s="66">
        <f t="shared" si="26"/>
        <v>1.1560693641618497E-2</v>
      </c>
      <c r="AF88" s="87">
        <f t="shared" si="27"/>
        <v>10</v>
      </c>
      <c r="AG88" s="29">
        <v>11</v>
      </c>
      <c r="AH88" s="66">
        <f t="shared" si="28"/>
        <v>1.2471655328798186E-2</v>
      </c>
      <c r="AI88" s="87">
        <f t="shared" si="29"/>
        <v>10</v>
      </c>
      <c r="AJ88" s="29">
        <v>0</v>
      </c>
      <c r="AK88" s="66">
        <f t="shared" si="30"/>
        <v>0</v>
      </c>
      <c r="AL88" s="87">
        <f t="shared" si="31"/>
        <v>27</v>
      </c>
      <c r="AM88" s="30">
        <v>510</v>
      </c>
    </row>
    <row r="89" spans="1:39" x14ac:dyDescent="0.25">
      <c r="A89" s="25" t="s">
        <v>612</v>
      </c>
      <c r="B89" s="26" t="s">
        <v>18</v>
      </c>
      <c r="C89" s="27" t="s">
        <v>60</v>
      </c>
      <c r="D89" s="28" t="s">
        <v>613</v>
      </c>
      <c r="E89" s="28" t="str">
        <f>VLOOKUP(D89,Sheet2!A$1:B$353,2,FALSE)</f>
        <v>Significant Rural</v>
      </c>
      <c r="F89" s="29">
        <v>10850</v>
      </c>
      <c r="G89" s="29">
        <v>11070</v>
      </c>
      <c r="H89" s="29">
        <v>10928</v>
      </c>
      <c r="I89" s="29">
        <v>5996</v>
      </c>
      <c r="J89" s="29">
        <v>3210</v>
      </c>
      <c r="K89" s="29">
        <v>1673</v>
      </c>
      <c r="L89" s="29">
        <v>1156</v>
      </c>
      <c r="M89" s="29">
        <v>133</v>
      </c>
      <c r="N89" s="30">
        <v>45016</v>
      </c>
      <c r="O89" s="31">
        <v>146</v>
      </c>
      <c r="P89" s="66">
        <f t="shared" si="16"/>
        <v>1.3456221198156683E-2</v>
      </c>
      <c r="Q89" s="87">
        <f t="shared" si="17"/>
        <v>16</v>
      </c>
      <c r="R89" s="29">
        <v>46</v>
      </c>
      <c r="S89" s="66">
        <f t="shared" si="18"/>
        <v>4.1553748870822044E-3</v>
      </c>
      <c r="T89" s="87">
        <f t="shared" si="19"/>
        <v>31</v>
      </c>
      <c r="U89" s="29">
        <v>52</v>
      </c>
      <c r="V89" s="66">
        <f t="shared" si="20"/>
        <v>4.7584187408491949E-3</v>
      </c>
      <c r="W89" s="87">
        <f t="shared" si="21"/>
        <v>28</v>
      </c>
      <c r="X89" s="29">
        <v>34</v>
      </c>
      <c r="Y89" s="66">
        <f t="shared" si="22"/>
        <v>5.6704469646430954E-3</v>
      </c>
      <c r="Z89" s="87">
        <f t="shared" si="23"/>
        <v>20</v>
      </c>
      <c r="AA89" s="29">
        <v>22</v>
      </c>
      <c r="AB89" s="66">
        <f t="shared" si="24"/>
        <v>6.853582554517134E-3</v>
      </c>
      <c r="AC89" s="87">
        <f t="shared" si="25"/>
        <v>19</v>
      </c>
      <c r="AD89" s="29">
        <v>9</v>
      </c>
      <c r="AE89" s="66">
        <f t="shared" si="26"/>
        <v>5.3795576808129113E-3</v>
      </c>
      <c r="AF89" s="87">
        <f t="shared" si="27"/>
        <v>31</v>
      </c>
      <c r="AG89" s="29">
        <v>7</v>
      </c>
      <c r="AH89" s="66">
        <f t="shared" si="28"/>
        <v>6.0553633217993079E-3</v>
      </c>
      <c r="AI89" s="87">
        <f t="shared" si="29"/>
        <v>33</v>
      </c>
      <c r="AJ89" s="29">
        <v>0</v>
      </c>
      <c r="AK89" s="66">
        <f t="shared" si="30"/>
        <v>0</v>
      </c>
      <c r="AL89" s="87">
        <f t="shared" si="31"/>
        <v>45</v>
      </c>
      <c r="AM89" s="30">
        <v>316</v>
      </c>
    </row>
    <row r="90" spans="1:39" x14ac:dyDescent="0.25">
      <c r="A90" s="25" t="s">
        <v>446</v>
      </c>
      <c r="B90" s="26" t="s">
        <v>43</v>
      </c>
      <c r="C90" s="27" t="s">
        <v>60</v>
      </c>
      <c r="D90" s="28" t="s">
        <v>447</v>
      </c>
      <c r="E90" s="28" t="str">
        <f>VLOOKUP(D90,Sheet2!A$1:B$353,2,FALSE)</f>
        <v>Major Urban</v>
      </c>
      <c r="F90" s="29">
        <v>13920</v>
      </c>
      <c r="G90" s="29">
        <v>11598</v>
      </c>
      <c r="H90" s="29">
        <v>21675</v>
      </c>
      <c r="I90" s="29">
        <v>16184</v>
      </c>
      <c r="J90" s="29">
        <v>11394</v>
      </c>
      <c r="K90" s="29">
        <v>8645</v>
      </c>
      <c r="L90" s="29">
        <v>5162</v>
      </c>
      <c r="M90" s="29">
        <v>332</v>
      </c>
      <c r="N90" s="30">
        <v>88910</v>
      </c>
      <c r="O90" s="31">
        <v>25</v>
      </c>
      <c r="P90" s="66">
        <f t="shared" si="16"/>
        <v>1.7959770114942528E-3</v>
      </c>
      <c r="Q90" s="87">
        <f t="shared" si="17"/>
        <v>60</v>
      </c>
      <c r="R90" s="29">
        <v>47</v>
      </c>
      <c r="S90" s="66">
        <f t="shared" si="18"/>
        <v>4.0524228315226762E-3</v>
      </c>
      <c r="T90" s="87">
        <f t="shared" si="19"/>
        <v>51</v>
      </c>
      <c r="U90" s="29">
        <v>87</v>
      </c>
      <c r="V90" s="66">
        <f t="shared" si="20"/>
        <v>4.0138408304498273E-3</v>
      </c>
      <c r="W90" s="87">
        <f t="shared" si="21"/>
        <v>49</v>
      </c>
      <c r="X90" s="29">
        <v>67</v>
      </c>
      <c r="Y90" s="66">
        <f t="shared" si="22"/>
        <v>4.1398912506178942E-3</v>
      </c>
      <c r="Z90" s="87">
        <f t="shared" si="23"/>
        <v>43</v>
      </c>
      <c r="AA90" s="29">
        <v>42</v>
      </c>
      <c r="AB90" s="66">
        <f t="shared" si="24"/>
        <v>3.686150605581885E-3</v>
      </c>
      <c r="AC90" s="87">
        <f t="shared" si="25"/>
        <v>46</v>
      </c>
      <c r="AD90" s="29">
        <v>16</v>
      </c>
      <c r="AE90" s="66">
        <f t="shared" si="26"/>
        <v>1.8507807981492192E-3</v>
      </c>
      <c r="AF90" s="87">
        <f t="shared" si="27"/>
        <v>57</v>
      </c>
      <c r="AG90" s="29">
        <v>18</v>
      </c>
      <c r="AH90" s="66">
        <f t="shared" si="28"/>
        <v>3.4870205346764819E-3</v>
      </c>
      <c r="AI90" s="87">
        <f t="shared" si="29"/>
        <v>49</v>
      </c>
      <c r="AJ90" s="29">
        <v>1</v>
      </c>
      <c r="AK90" s="66">
        <f t="shared" si="30"/>
        <v>3.0120481927710845E-3</v>
      </c>
      <c r="AL90" s="87">
        <f t="shared" si="31"/>
        <v>52</v>
      </c>
      <c r="AM90" s="30">
        <v>303</v>
      </c>
    </row>
    <row r="91" spans="1:39" x14ac:dyDescent="0.25">
      <c r="A91" s="25" t="s">
        <v>92</v>
      </c>
      <c r="B91" s="26" t="s">
        <v>18</v>
      </c>
      <c r="C91" s="27" t="s">
        <v>60</v>
      </c>
      <c r="D91" s="28" t="s">
        <v>93</v>
      </c>
      <c r="E91" s="28" t="str">
        <f>VLOOKUP(D91,Sheet2!A$1:B$353,2,FALSE)</f>
        <v>Significant Rural</v>
      </c>
      <c r="F91" s="29">
        <v>3467</v>
      </c>
      <c r="G91" s="29">
        <v>7118</v>
      </c>
      <c r="H91" s="29">
        <v>8500</v>
      </c>
      <c r="I91" s="29">
        <v>7578</v>
      </c>
      <c r="J91" s="29">
        <v>6587</v>
      </c>
      <c r="K91" s="29">
        <v>3334</v>
      </c>
      <c r="L91" s="29">
        <v>2620</v>
      </c>
      <c r="M91" s="29">
        <v>327</v>
      </c>
      <c r="N91" s="30">
        <v>39531</v>
      </c>
      <c r="O91" s="31">
        <v>12</v>
      </c>
      <c r="P91" s="66">
        <f t="shared" si="16"/>
        <v>3.4612056533025672E-3</v>
      </c>
      <c r="Q91" s="87">
        <f t="shared" si="17"/>
        <v>45</v>
      </c>
      <c r="R91" s="29">
        <v>20</v>
      </c>
      <c r="S91" s="66">
        <f t="shared" si="18"/>
        <v>2.8097780275358245E-3</v>
      </c>
      <c r="T91" s="87">
        <f t="shared" si="19"/>
        <v>47</v>
      </c>
      <c r="U91" s="29">
        <v>11</v>
      </c>
      <c r="V91" s="66">
        <f t="shared" si="20"/>
        <v>1.2941176470588236E-3</v>
      </c>
      <c r="W91" s="87">
        <f t="shared" si="21"/>
        <v>53</v>
      </c>
      <c r="X91" s="29">
        <v>11</v>
      </c>
      <c r="Y91" s="66">
        <f t="shared" si="22"/>
        <v>1.4515703351807865E-3</v>
      </c>
      <c r="Z91" s="87">
        <f t="shared" si="23"/>
        <v>54</v>
      </c>
      <c r="AA91" s="29">
        <v>9</v>
      </c>
      <c r="AB91" s="66">
        <f t="shared" si="24"/>
        <v>1.3663276149992408E-3</v>
      </c>
      <c r="AC91" s="87">
        <f t="shared" si="25"/>
        <v>53</v>
      </c>
      <c r="AD91" s="29">
        <v>11</v>
      </c>
      <c r="AE91" s="66">
        <f t="shared" si="26"/>
        <v>3.2993401319736052E-3</v>
      </c>
      <c r="AF91" s="87">
        <f t="shared" si="27"/>
        <v>45</v>
      </c>
      <c r="AG91" s="29">
        <v>6</v>
      </c>
      <c r="AH91" s="66">
        <f t="shared" si="28"/>
        <v>2.2900763358778627E-3</v>
      </c>
      <c r="AI91" s="87">
        <f t="shared" si="29"/>
        <v>50</v>
      </c>
      <c r="AJ91" s="29">
        <v>1</v>
      </c>
      <c r="AK91" s="66">
        <f t="shared" si="30"/>
        <v>3.0581039755351682E-3</v>
      </c>
      <c r="AL91" s="87">
        <f t="shared" si="31"/>
        <v>44</v>
      </c>
      <c r="AM91" s="30">
        <v>81</v>
      </c>
    </row>
    <row r="92" spans="1:39" x14ac:dyDescent="0.25">
      <c r="A92" s="25" t="s">
        <v>74</v>
      </c>
      <c r="B92" s="26" t="s">
        <v>43</v>
      </c>
      <c r="C92" s="27" t="s">
        <v>44</v>
      </c>
      <c r="D92" s="28" t="s">
        <v>75</v>
      </c>
      <c r="E92" s="28" t="str">
        <f>VLOOKUP(D92,Sheet2!A$1:B$353,2,FALSE)</f>
        <v>Major Urban</v>
      </c>
      <c r="F92" s="29">
        <v>89610</v>
      </c>
      <c r="G92" s="29">
        <v>43892</v>
      </c>
      <c r="H92" s="29">
        <v>38545</v>
      </c>
      <c r="I92" s="29">
        <v>16848</v>
      </c>
      <c r="J92" s="29">
        <v>11569</v>
      </c>
      <c r="K92" s="29">
        <v>5543</v>
      </c>
      <c r="L92" s="29">
        <v>3465</v>
      </c>
      <c r="M92" s="29">
        <v>296</v>
      </c>
      <c r="N92" s="30">
        <v>209768</v>
      </c>
      <c r="O92" s="31">
        <v>310</v>
      </c>
      <c r="P92" s="66">
        <f t="shared" si="16"/>
        <v>3.45943533087825E-3</v>
      </c>
      <c r="Q92" s="87">
        <f t="shared" si="17"/>
        <v>53</v>
      </c>
      <c r="R92" s="29">
        <v>203</v>
      </c>
      <c r="S92" s="66">
        <f t="shared" si="18"/>
        <v>4.6249886084024422E-3</v>
      </c>
      <c r="T92" s="87">
        <f t="shared" si="19"/>
        <v>49</v>
      </c>
      <c r="U92" s="29">
        <v>150</v>
      </c>
      <c r="V92" s="66">
        <f t="shared" si="20"/>
        <v>3.8915553249448697E-3</v>
      </c>
      <c r="W92" s="87">
        <f t="shared" si="21"/>
        <v>50</v>
      </c>
      <c r="X92" s="29">
        <v>108</v>
      </c>
      <c r="Y92" s="66">
        <f t="shared" si="22"/>
        <v>6.41025641025641E-3</v>
      </c>
      <c r="Z92" s="87">
        <f t="shared" si="23"/>
        <v>30</v>
      </c>
      <c r="AA92" s="29">
        <v>42</v>
      </c>
      <c r="AB92" s="66">
        <f t="shared" si="24"/>
        <v>3.6303915636615091E-3</v>
      </c>
      <c r="AC92" s="87">
        <f t="shared" si="25"/>
        <v>47</v>
      </c>
      <c r="AD92" s="29">
        <v>24</v>
      </c>
      <c r="AE92" s="66">
        <f t="shared" si="26"/>
        <v>4.3297853148114738E-3</v>
      </c>
      <c r="AF92" s="87">
        <f t="shared" si="27"/>
        <v>43</v>
      </c>
      <c r="AG92" s="29">
        <v>15</v>
      </c>
      <c r="AH92" s="66">
        <f t="shared" si="28"/>
        <v>4.329004329004329E-3</v>
      </c>
      <c r="AI92" s="87">
        <f t="shared" si="29"/>
        <v>46</v>
      </c>
      <c r="AJ92" s="29">
        <v>1</v>
      </c>
      <c r="AK92" s="66">
        <f t="shared" si="30"/>
        <v>3.3783783783783786E-3</v>
      </c>
      <c r="AL92" s="87">
        <f t="shared" si="31"/>
        <v>51</v>
      </c>
      <c r="AM92" s="30">
        <v>853</v>
      </c>
    </row>
    <row r="93" spans="1:39" x14ac:dyDescent="0.25">
      <c r="A93" s="25" t="s">
        <v>509</v>
      </c>
      <c r="B93" s="26" t="s">
        <v>38</v>
      </c>
      <c r="C93" s="27" t="s">
        <v>39</v>
      </c>
      <c r="D93" s="28" t="s">
        <v>510</v>
      </c>
      <c r="E93" s="28" t="str">
        <f>VLOOKUP(D93,Sheet2!A$1:B$353,2,FALSE)</f>
        <v>Major Urban</v>
      </c>
      <c r="F93" s="29">
        <v>793</v>
      </c>
      <c r="G93" s="29">
        <v>7039</v>
      </c>
      <c r="H93" s="29">
        <v>26240</v>
      </c>
      <c r="I93" s="29">
        <v>23565</v>
      </c>
      <c r="J93" s="29">
        <v>12104</v>
      </c>
      <c r="K93" s="29">
        <v>6761</v>
      </c>
      <c r="L93" s="29">
        <v>3653</v>
      </c>
      <c r="M93" s="29">
        <v>257</v>
      </c>
      <c r="N93" s="30">
        <v>80412</v>
      </c>
      <c r="O93" s="31">
        <v>0</v>
      </c>
      <c r="P93" s="66">
        <f t="shared" si="16"/>
        <v>0</v>
      </c>
      <c r="Q93" s="87">
        <f t="shared" si="17"/>
        <v>67</v>
      </c>
      <c r="R93" s="29">
        <v>14</v>
      </c>
      <c r="S93" s="66">
        <f t="shared" si="18"/>
        <v>1.9889188805228015E-3</v>
      </c>
      <c r="T93" s="87">
        <f t="shared" si="19"/>
        <v>61</v>
      </c>
      <c r="U93" s="29">
        <v>55</v>
      </c>
      <c r="V93" s="66">
        <f t="shared" si="20"/>
        <v>2.0960365853658538E-3</v>
      </c>
      <c r="W93" s="87">
        <f t="shared" si="21"/>
        <v>59</v>
      </c>
      <c r="X93" s="29">
        <v>21</v>
      </c>
      <c r="Y93" s="66">
        <f t="shared" si="22"/>
        <v>8.9115213239974534E-4</v>
      </c>
      <c r="Z93" s="87">
        <f t="shared" si="23"/>
        <v>65</v>
      </c>
      <c r="AA93" s="29">
        <v>16</v>
      </c>
      <c r="AB93" s="66">
        <f t="shared" si="24"/>
        <v>1.3218770654329147E-3</v>
      </c>
      <c r="AC93" s="87">
        <f t="shared" si="25"/>
        <v>63</v>
      </c>
      <c r="AD93" s="29">
        <v>8</v>
      </c>
      <c r="AE93" s="66">
        <f t="shared" si="26"/>
        <v>1.183256914657595E-3</v>
      </c>
      <c r="AF93" s="87">
        <f t="shared" si="27"/>
        <v>64</v>
      </c>
      <c r="AG93" s="29">
        <v>6</v>
      </c>
      <c r="AH93" s="66">
        <f t="shared" si="28"/>
        <v>1.6424856282507528E-3</v>
      </c>
      <c r="AI93" s="87">
        <f t="shared" si="29"/>
        <v>62</v>
      </c>
      <c r="AJ93" s="29">
        <v>1</v>
      </c>
      <c r="AK93" s="66">
        <f t="shared" si="30"/>
        <v>3.8910505836575876E-3</v>
      </c>
      <c r="AL93" s="87">
        <f t="shared" si="31"/>
        <v>50</v>
      </c>
      <c r="AM93" s="30">
        <v>121</v>
      </c>
    </row>
    <row r="94" spans="1:39" x14ac:dyDescent="0.25">
      <c r="A94" s="25" t="s">
        <v>533</v>
      </c>
      <c r="B94" s="26" t="s">
        <v>18</v>
      </c>
      <c r="C94" s="27" t="s">
        <v>10</v>
      </c>
      <c r="D94" s="28" t="s">
        <v>534</v>
      </c>
      <c r="E94" s="28" t="str">
        <f>VLOOKUP(D94,Sheet2!A$1:B$353,2,FALSE)</f>
        <v>Major Urban</v>
      </c>
      <c r="F94" s="29">
        <v>826</v>
      </c>
      <c r="G94" s="29">
        <v>2001</v>
      </c>
      <c r="H94" s="29">
        <v>6294</v>
      </c>
      <c r="I94" s="29">
        <v>9641</v>
      </c>
      <c r="J94" s="29">
        <v>7289</v>
      </c>
      <c r="K94" s="29">
        <v>3983</v>
      </c>
      <c r="L94" s="29">
        <v>4965</v>
      </c>
      <c r="M94" s="29">
        <v>1406</v>
      </c>
      <c r="N94" s="30">
        <v>36405</v>
      </c>
      <c r="O94" s="31">
        <v>5</v>
      </c>
      <c r="P94" s="66">
        <f t="shared" si="16"/>
        <v>6.0532687651331718E-3</v>
      </c>
      <c r="Q94" s="87">
        <f t="shared" si="17"/>
        <v>43</v>
      </c>
      <c r="R94" s="29">
        <v>17</v>
      </c>
      <c r="S94" s="66">
        <f t="shared" si="18"/>
        <v>8.4957521239380305E-3</v>
      </c>
      <c r="T94" s="87">
        <f t="shared" si="19"/>
        <v>27</v>
      </c>
      <c r="U94" s="29">
        <v>30</v>
      </c>
      <c r="V94" s="66">
        <f t="shared" si="20"/>
        <v>4.7664442326024788E-3</v>
      </c>
      <c r="W94" s="87">
        <f t="shared" si="21"/>
        <v>45</v>
      </c>
      <c r="X94" s="29">
        <v>31</v>
      </c>
      <c r="Y94" s="66">
        <f t="shared" si="22"/>
        <v>3.2154340836012861E-3</v>
      </c>
      <c r="Z94" s="87">
        <f t="shared" si="23"/>
        <v>50</v>
      </c>
      <c r="AA94" s="29">
        <v>38</v>
      </c>
      <c r="AB94" s="66">
        <f t="shared" si="24"/>
        <v>5.2133351625737413E-3</v>
      </c>
      <c r="AC94" s="87">
        <f t="shared" si="25"/>
        <v>34</v>
      </c>
      <c r="AD94" s="29">
        <v>11</v>
      </c>
      <c r="AE94" s="66">
        <f t="shared" si="26"/>
        <v>2.7617373838814963E-3</v>
      </c>
      <c r="AF94" s="87">
        <f t="shared" si="27"/>
        <v>52</v>
      </c>
      <c r="AG94" s="29">
        <v>23</v>
      </c>
      <c r="AH94" s="66">
        <f t="shared" si="28"/>
        <v>4.6324269889224572E-3</v>
      </c>
      <c r="AI94" s="87">
        <f t="shared" si="29"/>
        <v>43</v>
      </c>
      <c r="AJ94" s="29">
        <v>6</v>
      </c>
      <c r="AK94" s="66">
        <f t="shared" si="30"/>
        <v>4.2674253200568994E-3</v>
      </c>
      <c r="AL94" s="87">
        <f t="shared" si="31"/>
        <v>49</v>
      </c>
      <c r="AM94" s="30">
        <v>161</v>
      </c>
    </row>
    <row r="95" spans="1:39" x14ac:dyDescent="0.25">
      <c r="A95" s="25" t="s">
        <v>254</v>
      </c>
      <c r="B95" s="26" t="s">
        <v>18</v>
      </c>
      <c r="C95" s="27" t="s">
        <v>19</v>
      </c>
      <c r="D95" s="28" t="s">
        <v>255</v>
      </c>
      <c r="E95" s="28" t="str">
        <f>VLOOKUP(D95,Sheet2!A$1:B$353,2,FALSE)</f>
        <v>Significant Rural</v>
      </c>
      <c r="F95" s="29">
        <v>707</v>
      </c>
      <c r="G95" s="29">
        <v>1839</v>
      </c>
      <c r="H95" s="29">
        <v>8541</v>
      </c>
      <c r="I95" s="29">
        <v>8298</v>
      </c>
      <c r="J95" s="29">
        <v>7367</v>
      </c>
      <c r="K95" s="29">
        <v>6408</v>
      </c>
      <c r="L95" s="29">
        <v>3554</v>
      </c>
      <c r="M95" s="29">
        <v>231</v>
      </c>
      <c r="N95" s="30">
        <v>36945</v>
      </c>
      <c r="O95" s="31">
        <v>11</v>
      </c>
      <c r="P95" s="66">
        <f t="shared" si="16"/>
        <v>1.5558698727015558E-2</v>
      </c>
      <c r="Q95" s="87">
        <f t="shared" si="17"/>
        <v>12</v>
      </c>
      <c r="R95" s="29">
        <v>6</v>
      </c>
      <c r="S95" s="66">
        <f t="shared" si="18"/>
        <v>3.2626427406199023E-3</v>
      </c>
      <c r="T95" s="87">
        <f t="shared" si="19"/>
        <v>42</v>
      </c>
      <c r="U95" s="29">
        <v>20</v>
      </c>
      <c r="V95" s="66">
        <f t="shared" si="20"/>
        <v>2.3416461772626158E-3</v>
      </c>
      <c r="W95" s="87">
        <f t="shared" si="21"/>
        <v>42</v>
      </c>
      <c r="X95" s="29">
        <v>28</v>
      </c>
      <c r="Y95" s="66">
        <f t="shared" si="22"/>
        <v>3.3743070619426368E-3</v>
      </c>
      <c r="Z95" s="87">
        <f t="shared" si="23"/>
        <v>38</v>
      </c>
      <c r="AA95" s="29">
        <v>29</v>
      </c>
      <c r="AB95" s="66">
        <f t="shared" si="24"/>
        <v>3.936473462739243E-3</v>
      </c>
      <c r="AC95" s="87">
        <f t="shared" si="25"/>
        <v>34</v>
      </c>
      <c r="AD95" s="29">
        <v>10</v>
      </c>
      <c r="AE95" s="66">
        <f t="shared" si="26"/>
        <v>1.560549313358302E-3</v>
      </c>
      <c r="AF95" s="87">
        <f t="shared" si="27"/>
        <v>53</v>
      </c>
      <c r="AG95" s="29">
        <v>15</v>
      </c>
      <c r="AH95" s="66">
        <f t="shared" si="28"/>
        <v>4.2205965109735509E-3</v>
      </c>
      <c r="AI95" s="87">
        <f t="shared" si="29"/>
        <v>39</v>
      </c>
      <c r="AJ95" s="29">
        <v>1</v>
      </c>
      <c r="AK95" s="66">
        <f t="shared" si="30"/>
        <v>4.329004329004329E-3</v>
      </c>
      <c r="AL95" s="87">
        <f t="shared" si="31"/>
        <v>43</v>
      </c>
      <c r="AM95" s="30">
        <v>120</v>
      </c>
    </row>
    <row r="96" spans="1:39" x14ac:dyDescent="0.25">
      <c r="A96" s="25" t="s">
        <v>483</v>
      </c>
      <c r="B96" s="26" t="s">
        <v>18</v>
      </c>
      <c r="C96" s="27" t="s">
        <v>10</v>
      </c>
      <c r="D96" s="28" t="s">
        <v>484</v>
      </c>
      <c r="E96" s="28" t="str">
        <f>VLOOKUP(D96,Sheet2!A$1:B$353,2,FALSE)</f>
        <v>Significant Rural</v>
      </c>
      <c r="F96" s="29">
        <v>876</v>
      </c>
      <c r="G96" s="29">
        <v>3036</v>
      </c>
      <c r="H96" s="29">
        <v>9063</v>
      </c>
      <c r="I96" s="29">
        <v>15758</v>
      </c>
      <c r="J96" s="29">
        <v>12590</v>
      </c>
      <c r="K96" s="29">
        <v>8853</v>
      </c>
      <c r="L96" s="29">
        <v>7212</v>
      </c>
      <c r="M96" s="29">
        <v>1145</v>
      </c>
      <c r="N96" s="30">
        <v>58533</v>
      </c>
      <c r="O96" s="31">
        <v>13</v>
      </c>
      <c r="P96" s="66">
        <f t="shared" si="16"/>
        <v>1.4840182648401826E-2</v>
      </c>
      <c r="Q96" s="87">
        <f t="shared" si="17"/>
        <v>14</v>
      </c>
      <c r="R96" s="29">
        <v>29</v>
      </c>
      <c r="S96" s="66">
        <f t="shared" si="18"/>
        <v>9.5520421607378121E-3</v>
      </c>
      <c r="T96" s="87">
        <f t="shared" si="19"/>
        <v>12</v>
      </c>
      <c r="U96" s="29">
        <v>99</v>
      </c>
      <c r="V96" s="66">
        <f t="shared" si="20"/>
        <v>1.0923535253227408E-2</v>
      </c>
      <c r="W96" s="87">
        <f t="shared" si="21"/>
        <v>9</v>
      </c>
      <c r="X96" s="29">
        <v>101</v>
      </c>
      <c r="Y96" s="66">
        <f t="shared" si="22"/>
        <v>6.4094428226932352E-3</v>
      </c>
      <c r="Z96" s="87">
        <f t="shared" si="23"/>
        <v>18</v>
      </c>
      <c r="AA96" s="29">
        <v>77</v>
      </c>
      <c r="AB96" s="66">
        <f t="shared" si="24"/>
        <v>6.1159650516282764E-3</v>
      </c>
      <c r="AC96" s="87">
        <f t="shared" si="25"/>
        <v>21</v>
      </c>
      <c r="AD96" s="29">
        <v>32</v>
      </c>
      <c r="AE96" s="66">
        <f t="shared" si="26"/>
        <v>3.6145939229639671E-3</v>
      </c>
      <c r="AF96" s="87">
        <f t="shared" si="27"/>
        <v>41</v>
      </c>
      <c r="AG96" s="29">
        <v>21</v>
      </c>
      <c r="AH96" s="66">
        <f t="shared" si="28"/>
        <v>2.9118136439267887E-3</v>
      </c>
      <c r="AI96" s="87">
        <f t="shared" si="29"/>
        <v>46</v>
      </c>
      <c r="AJ96" s="29">
        <v>5</v>
      </c>
      <c r="AK96" s="66">
        <f t="shared" si="30"/>
        <v>4.3668122270742356E-3</v>
      </c>
      <c r="AL96" s="87">
        <f t="shared" si="31"/>
        <v>42</v>
      </c>
      <c r="AM96" s="30">
        <v>377</v>
      </c>
    </row>
    <row r="97" spans="1:39" x14ac:dyDescent="0.25">
      <c r="A97" s="25" t="s">
        <v>399</v>
      </c>
      <c r="B97" s="26" t="s">
        <v>18</v>
      </c>
      <c r="C97" s="27" t="s">
        <v>22</v>
      </c>
      <c r="D97" s="28" t="s">
        <v>400</v>
      </c>
      <c r="E97" s="28" t="str">
        <f>VLOOKUP(D97,Sheet2!A$1:B$353,2,FALSE)</f>
        <v>Rural 80</v>
      </c>
      <c r="F97" s="29">
        <v>3511</v>
      </c>
      <c r="G97" s="29">
        <v>4821</v>
      </c>
      <c r="H97" s="29">
        <v>4823</v>
      </c>
      <c r="I97" s="29">
        <v>4435</v>
      </c>
      <c r="J97" s="29">
        <v>3262</v>
      </c>
      <c r="K97" s="29">
        <v>2035</v>
      </c>
      <c r="L97" s="29">
        <v>1879</v>
      </c>
      <c r="M97" s="29">
        <v>206</v>
      </c>
      <c r="N97" s="30">
        <v>24972</v>
      </c>
      <c r="O97" s="31">
        <v>32</v>
      </c>
      <c r="P97" s="66">
        <f t="shared" si="16"/>
        <v>9.1142124750783256E-3</v>
      </c>
      <c r="Q97" s="87">
        <f t="shared" si="17"/>
        <v>39</v>
      </c>
      <c r="R97" s="29">
        <v>43</v>
      </c>
      <c r="S97" s="66">
        <f t="shared" si="18"/>
        <v>8.9193113461937361E-3</v>
      </c>
      <c r="T97" s="87">
        <f t="shared" si="19"/>
        <v>30</v>
      </c>
      <c r="U97" s="29">
        <v>36</v>
      </c>
      <c r="V97" s="66">
        <f t="shared" si="20"/>
        <v>7.4642338793282186E-3</v>
      </c>
      <c r="W97" s="87">
        <f t="shared" si="21"/>
        <v>35</v>
      </c>
      <c r="X97" s="29">
        <v>34</v>
      </c>
      <c r="Y97" s="66">
        <f t="shared" si="22"/>
        <v>7.6662908680947012E-3</v>
      </c>
      <c r="Z97" s="87">
        <f t="shared" si="23"/>
        <v>38</v>
      </c>
      <c r="AA97" s="29">
        <v>30</v>
      </c>
      <c r="AB97" s="66">
        <f t="shared" si="24"/>
        <v>9.1968117719190678E-3</v>
      </c>
      <c r="AC97" s="87">
        <f t="shared" si="25"/>
        <v>35</v>
      </c>
      <c r="AD97" s="29">
        <v>11</v>
      </c>
      <c r="AE97" s="66">
        <f t="shared" si="26"/>
        <v>5.4054054054054057E-3</v>
      </c>
      <c r="AF97" s="87">
        <f t="shared" si="27"/>
        <v>45</v>
      </c>
      <c r="AG97" s="29">
        <v>19</v>
      </c>
      <c r="AH97" s="66">
        <f t="shared" si="28"/>
        <v>1.0111761575306013E-2</v>
      </c>
      <c r="AI97" s="87">
        <f t="shared" si="29"/>
        <v>42</v>
      </c>
      <c r="AJ97" s="29">
        <v>1</v>
      </c>
      <c r="AK97" s="66">
        <f t="shared" si="30"/>
        <v>4.8543689320388345E-3</v>
      </c>
      <c r="AL97" s="87">
        <f t="shared" si="31"/>
        <v>50</v>
      </c>
      <c r="AM97" s="30">
        <v>206</v>
      </c>
    </row>
    <row r="98" spans="1:39" x14ac:dyDescent="0.25">
      <c r="A98" s="25" t="s">
        <v>393</v>
      </c>
      <c r="B98" s="26" t="s">
        <v>38</v>
      </c>
      <c r="C98" s="27" t="s">
        <v>39</v>
      </c>
      <c r="D98" s="28" t="s">
        <v>394</v>
      </c>
      <c r="E98" s="28" t="str">
        <f>VLOOKUP(D98,Sheet2!A$1:B$353,2,FALSE)</f>
        <v>Major Urban</v>
      </c>
      <c r="F98" s="29">
        <v>1717</v>
      </c>
      <c r="G98" s="29">
        <v>12388</v>
      </c>
      <c r="H98" s="29">
        <v>25734</v>
      </c>
      <c r="I98" s="29">
        <v>31753</v>
      </c>
      <c r="J98" s="29">
        <v>19308</v>
      </c>
      <c r="K98" s="29">
        <v>7244</v>
      </c>
      <c r="L98" s="29">
        <v>3130</v>
      </c>
      <c r="M98" s="29">
        <v>197</v>
      </c>
      <c r="N98" s="30">
        <v>101471</v>
      </c>
      <c r="O98" s="31">
        <v>36</v>
      </c>
      <c r="P98" s="66">
        <f t="shared" si="16"/>
        <v>2.0966802562609202E-2</v>
      </c>
      <c r="Q98" s="87">
        <f t="shared" si="17"/>
        <v>16</v>
      </c>
      <c r="R98" s="29">
        <v>263</v>
      </c>
      <c r="S98" s="66">
        <f t="shared" si="18"/>
        <v>2.1230222796254441E-2</v>
      </c>
      <c r="T98" s="87">
        <f t="shared" si="19"/>
        <v>6</v>
      </c>
      <c r="U98" s="29">
        <v>363</v>
      </c>
      <c r="V98" s="66">
        <f t="shared" si="20"/>
        <v>1.4105852179995337E-2</v>
      </c>
      <c r="W98" s="87">
        <f t="shared" si="21"/>
        <v>11</v>
      </c>
      <c r="X98" s="29">
        <v>282</v>
      </c>
      <c r="Y98" s="66">
        <f t="shared" si="22"/>
        <v>8.8810506093912386E-3</v>
      </c>
      <c r="Z98" s="87">
        <f t="shared" si="23"/>
        <v>22</v>
      </c>
      <c r="AA98" s="29">
        <v>120</v>
      </c>
      <c r="AB98" s="66">
        <f t="shared" si="24"/>
        <v>6.2150403977625857E-3</v>
      </c>
      <c r="AC98" s="87">
        <f t="shared" si="25"/>
        <v>29</v>
      </c>
      <c r="AD98" s="29">
        <v>44</v>
      </c>
      <c r="AE98" s="66">
        <f t="shared" si="26"/>
        <v>6.0739922694643842E-3</v>
      </c>
      <c r="AF98" s="87">
        <f t="shared" si="27"/>
        <v>33</v>
      </c>
      <c r="AG98" s="29">
        <v>16</v>
      </c>
      <c r="AH98" s="66">
        <f t="shared" si="28"/>
        <v>5.111821086261981E-3</v>
      </c>
      <c r="AI98" s="87">
        <f t="shared" si="29"/>
        <v>40</v>
      </c>
      <c r="AJ98" s="29">
        <v>1</v>
      </c>
      <c r="AK98" s="66">
        <f t="shared" si="30"/>
        <v>5.076142131979695E-3</v>
      </c>
      <c r="AL98" s="87">
        <f t="shared" si="31"/>
        <v>48</v>
      </c>
      <c r="AM98" s="30">
        <v>1125</v>
      </c>
    </row>
    <row r="99" spans="1:39" x14ac:dyDescent="0.25">
      <c r="A99" s="25" t="s">
        <v>558</v>
      </c>
      <c r="B99" s="26" t="s">
        <v>54</v>
      </c>
      <c r="C99" s="27" t="s">
        <v>22</v>
      </c>
      <c r="D99" s="28" t="s">
        <v>689</v>
      </c>
      <c r="E99" s="28" t="str">
        <f>VLOOKUP(D99,Sheet2!A$1:B$353,2,FALSE)</f>
        <v>Other Urban</v>
      </c>
      <c r="F99" s="29">
        <v>26171</v>
      </c>
      <c r="G99" s="29">
        <v>19288</v>
      </c>
      <c r="H99" s="29">
        <v>18837</v>
      </c>
      <c r="I99" s="29">
        <v>11322</v>
      </c>
      <c r="J99" s="29">
        <v>6628</v>
      </c>
      <c r="K99" s="29">
        <v>4332</v>
      </c>
      <c r="L99" s="29">
        <v>2568</v>
      </c>
      <c r="M99" s="29">
        <v>195</v>
      </c>
      <c r="N99" s="30">
        <v>89341</v>
      </c>
      <c r="O99" s="31">
        <v>179</v>
      </c>
      <c r="P99" s="66">
        <f t="shared" si="16"/>
        <v>6.8396316533567685E-3</v>
      </c>
      <c r="Q99" s="87">
        <f t="shared" si="17"/>
        <v>27</v>
      </c>
      <c r="R99" s="29">
        <v>189</v>
      </c>
      <c r="S99" s="66">
        <f t="shared" si="18"/>
        <v>9.79883865615927E-3</v>
      </c>
      <c r="T99" s="87">
        <f t="shared" si="19"/>
        <v>16</v>
      </c>
      <c r="U99" s="29">
        <v>96</v>
      </c>
      <c r="V99" s="66">
        <f t="shared" si="20"/>
        <v>5.096352922439879E-3</v>
      </c>
      <c r="W99" s="87">
        <f t="shared" si="21"/>
        <v>29</v>
      </c>
      <c r="X99" s="29">
        <v>66</v>
      </c>
      <c r="Y99" s="66">
        <f t="shared" si="22"/>
        <v>5.8293587705352413E-3</v>
      </c>
      <c r="Z99" s="87">
        <f t="shared" si="23"/>
        <v>25</v>
      </c>
      <c r="AA99" s="29">
        <v>28</v>
      </c>
      <c r="AB99" s="66">
        <f t="shared" si="24"/>
        <v>4.2245021122510563E-3</v>
      </c>
      <c r="AC99" s="87">
        <f t="shared" si="25"/>
        <v>30</v>
      </c>
      <c r="AD99" s="29">
        <v>13</v>
      </c>
      <c r="AE99" s="66">
        <f t="shared" si="26"/>
        <v>3.0009233610341643E-3</v>
      </c>
      <c r="AF99" s="87">
        <f t="shared" si="27"/>
        <v>42</v>
      </c>
      <c r="AG99" s="29">
        <v>20</v>
      </c>
      <c r="AH99" s="66">
        <f t="shared" si="28"/>
        <v>7.7881619937694704E-3</v>
      </c>
      <c r="AI99" s="87">
        <f t="shared" si="29"/>
        <v>22</v>
      </c>
      <c r="AJ99" s="29">
        <v>1</v>
      </c>
      <c r="AK99" s="66">
        <f t="shared" si="30"/>
        <v>5.1282051282051282E-3</v>
      </c>
      <c r="AL99" s="87">
        <f t="shared" si="31"/>
        <v>27</v>
      </c>
      <c r="AM99" s="30">
        <v>592</v>
      </c>
    </row>
    <row r="100" spans="1:39" x14ac:dyDescent="0.25">
      <c r="A100" s="25" t="s">
        <v>307</v>
      </c>
      <c r="B100" s="26" t="s">
        <v>18</v>
      </c>
      <c r="C100" s="27" t="s">
        <v>60</v>
      </c>
      <c r="D100" s="28" t="s">
        <v>308</v>
      </c>
      <c r="E100" s="28" t="str">
        <f>VLOOKUP(D100,Sheet2!A$1:B$353,2,FALSE)</f>
        <v>Rural 50</v>
      </c>
      <c r="F100" s="29">
        <v>5692</v>
      </c>
      <c r="G100" s="29">
        <v>10128</v>
      </c>
      <c r="H100" s="29">
        <v>10134</v>
      </c>
      <c r="I100" s="29">
        <v>6345</v>
      </c>
      <c r="J100" s="29">
        <v>4650</v>
      </c>
      <c r="K100" s="29">
        <v>3361</v>
      </c>
      <c r="L100" s="29">
        <v>2459</v>
      </c>
      <c r="M100" s="29">
        <v>388</v>
      </c>
      <c r="N100" s="30">
        <v>43157</v>
      </c>
      <c r="O100" s="31">
        <v>2</v>
      </c>
      <c r="P100" s="66">
        <f t="shared" si="16"/>
        <v>3.5137034434293746E-4</v>
      </c>
      <c r="Q100" s="87">
        <f t="shared" si="17"/>
        <v>47</v>
      </c>
      <c r="R100" s="29">
        <v>24</v>
      </c>
      <c r="S100" s="66">
        <f t="shared" si="18"/>
        <v>2.3696682464454978E-3</v>
      </c>
      <c r="T100" s="87">
        <f t="shared" si="19"/>
        <v>45</v>
      </c>
      <c r="U100" s="29">
        <v>18</v>
      </c>
      <c r="V100" s="66">
        <f t="shared" si="20"/>
        <v>1.7761989342806395E-3</v>
      </c>
      <c r="W100" s="87">
        <f t="shared" si="21"/>
        <v>47</v>
      </c>
      <c r="X100" s="29">
        <v>9</v>
      </c>
      <c r="Y100" s="66">
        <f t="shared" si="22"/>
        <v>1.4184397163120568E-3</v>
      </c>
      <c r="Z100" s="87">
        <f t="shared" si="23"/>
        <v>47</v>
      </c>
      <c r="AA100" s="29">
        <v>7</v>
      </c>
      <c r="AB100" s="66">
        <f t="shared" si="24"/>
        <v>1.5053763440860215E-3</v>
      </c>
      <c r="AC100" s="87">
        <f t="shared" si="25"/>
        <v>46</v>
      </c>
      <c r="AD100" s="29">
        <v>5</v>
      </c>
      <c r="AE100" s="66">
        <f t="shared" si="26"/>
        <v>1.4876524843796489E-3</v>
      </c>
      <c r="AF100" s="87">
        <f t="shared" si="27"/>
        <v>47</v>
      </c>
      <c r="AG100" s="29">
        <v>7</v>
      </c>
      <c r="AH100" s="66">
        <f t="shared" si="28"/>
        <v>2.8466856445709637E-3</v>
      </c>
      <c r="AI100" s="87">
        <f t="shared" si="29"/>
        <v>47</v>
      </c>
      <c r="AJ100" s="29">
        <v>2</v>
      </c>
      <c r="AK100" s="66">
        <f t="shared" si="30"/>
        <v>5.1546391752577319E-3</v>
      </c>
      <c r="AL100" s="87">
        <f t="shared" si="31"/>
        <v>43</v>
      </c>
      <c r="AM100" s="30">
        <v>74</v>
      </c>
    </row>
    <row r="101" spans="1:39" x14ac:dyDescent="0.25">
      <c r="A101" s="25" t="s">
        <v>175</v>
      </c>
      <c r="B101" s="26" t="s">
        <v>38</v>
      </c>
      <c r="C101" s="27" t="s">
        <v>39</v>
      </c>
      <c r="D101" s="28" t="s">
        <v>176</v>
      </c>
      <c r="E101" s="28" t="str">
        <f>VLOOKUP(D101,Sheet2!A$1:B$353,2,FALSE)</f>
        <v>Major Urban</v>
      </c>
      <c r="F101" s="29">
        <v>3704</v>
      </c>
      <c r="G101" s="29">
        <v>12699</v>
      </c>
      <c r="H101" s="29">
        <v>30815</v>
      </c>
      <c r="I101" s="29">
        <v>42843</v>
      </c>
      <c r="J101" s="29">
        <v>22226</v>
      </c>
      <c r="K101" s="29">
        <v>9638</v>
      </c>
      <c r="L101" s="29">
        <v>6667</v>
      </c>
      <c r="M101" s="29">
        <v>938</v>
      </c>
      <c r="N101" s="30">
        <v>129530</v>
      </c>
      <c r="O101" s="31">
        <v>51</v>
      </c>
      <c r="P101" s="66">
        <f t="shared" si="16"/>
        <v>1.376889848812095E-2</v>
      </c>
      <c r="Q101" s="87">
        <f t="shared" si="17"/>
        <v>21</v>
      </c>
      <c r="R101" s="29">
        <v>89</v>
      </c>
      <c r="S101" s="66">
        <f t="shared" si="18"/>
        <v>7.0084258603039613E-3</v>
      </c>
      <c r="T101" s="87">
        <f t="shared" si="19"/>
        <v>35</v>
      </c>
      <c r="U101" s="29">
        <v>265</v>
      </c>
      <c r="V101" s="66">
        <f t="shared" si="20"/>
        <v>8.5997079344475088E-3</v>
      </c>
      <c r="W101" s="87">
        <f t="shared" si="21"/>
        <v>27</v>
      </c>
      <c r="X101" s="29">
        <v>268</v>
      </c>
      <c r="Y101" s="66">
        <f t="shared" si="22"/>
        <v>6.2553976145461338E-3</v>
      </c>
      <c r="Z101" s="87">
        <f t="shared" si="23"/>
        <v>32</v>
      </c>
      <c r="AA101" s="29">
        <v>176</v>
      </c>
      <c r="AB101" s="66">
        <f t="shared" si="24"/>
        <v>7.9186538288490965E-3</v>
      </c>
      <c r="AC101" s="87">
        <f t="shared" si="25"/>
        <v>23</v>
      </c>
      <c r="AD101" s="29">
        <v>86</v>
      </c>
      <c r="AE101" s="66">
        <f t="shared" si="26"/>
        <v>8.9230130732517125E-3</v>
      </c>
      <c r="AF101" s="87">
        <f t="shared" si="27"/>
        <v>20</v>
      </c>
      <c r="AG101" s="29">
        <v>46</v>
      </c>
      <c r="AH101" s="66">
        <f t="shared" si="28"/>
        <v>6.8996550172491372E-3</v>
      </c>
      <c r="AI101" s="87">
        <f t="shared" si="29"/>
        <v>31</v>
      </c>
      <c r="AJ101" s="29">
        <v>5</v>
      </c>
      <c r="AK101" s="66">
        <f t="shared" si="30"/>
        <v>5.3304904051172707E-3</v>
      </c>
      <c r="AL101" s="87">
        <f t="shared" si="31"/>
        <v>47</v>
      </c>
      <c r="AM101" s="30">
        <v>986</v>
      </c>
    </row>
    <row r="102" spans="1:39" x14ac:dyDescent="0.25">
      <c r="A102" s="25" t="s">
        <v>100</v>
      </c>
      <c r="B102" s="26" t="s">
        <v>43</v>
      </c>
      <c r="C102" s="27" t="s">
        <v>22</v>
      </c>
      <c r="D102" s="28" t="s">
        <v>101</v>
      </c>
      <c r="E102" s="28" t="str">
        <f>VLOOKUP(D102,Sheet2!A$1:B$353,2,FALSE)</f>
        <v>Major Urban</v>
      </c>
      <c r="F102" s="29">
        <v>29817</v>
      </c>
      <c r="G102" s="29">
        <v>17819</v>
      </c>
      <c r="H102" s="29">
        <v>16888</v>
      </c>
      <c r="I102" s="29">
        <v>8788</v>
      </c>
      <c r="J102" s="29">
        <v>5233</v>
      </c>
      <c r="K102" s="29">
        <v>1771</v>
      </c>
      <c r="L102" s="29">
        <v>1262</v>
      </c>
      <c r="M102" s="29">
        <v>182</v>
      </c>
      <c r="N102" s="30">
        <v>81760</v>
      </c>
      <c r="O102" s="31">
        <v>177</v>
      </c>
      <c r="P102" s="66">
        <f t="shared" si="16"/>
        <v>5.9362108864070831E-3</v>
      </c>
      <c r="Q102" s="87">
        <f t="shared" si="17"/>
        <v>44</v>
      </c>
      <c r="R102" s="29">
        <v>93</v>
      </c>
      <c r="S102" s="66">
        <f t="shared" si="18"/>
        <v>5.2191481003423315E-3</v>
      </c>
      <c r="T102" s="87">
        <f t="shared" si="19"/>
        <v>47</v>
      </c>
      <c r="U102" s="29">
        <v>57</v>
      </c>
      <c r="V102" s="66">
        <f t="shared" si="20"/>
        <v>3.3751776409284701E-3</v>
      </c>
      <c r="W102" s="87">
        <f t="shared" si="21"/>
        <v>52</v>
      </c>
      <c r="X102" s="29">
        <v>24</v>
      </c>
      <c r="Y102" s="66">
        <f t="shared" si="22"/>
        <v>2.7309968138370506E-3</v>
      </c>
      <c r="Z102" s="87">
        <f t="shared" si="23"/>
        <v>54</v>
      </c>
      <c r="AA102" s="29">
        <v>20</v>
      </c>
      <c r="AB102" s="66">
        <f t="shared" si="24"/>
        <v>3.8218994840435697E-3</v>
      </c>
      <c r="AC102" s="87">
        <f t="shared" si="25"/>
        <v>42</v>
      </c>
      <c r="AD102" s="29">
        <v>8</v>
      </c>
      <c r="AE102" s="66">
        <f t="shared" si="26"/>
        <v>4.517221908526256E-3</v>
      </c>
      <c r="AF102" s="87">
        <f t="shared" si="27"/>
        <v>42</v>
      </c>
      <c r="AG102" s="29">
        <v>7</v>
      </c>
      <c r="AH102" s="66">
        <f t="shared" si="28"/>
        <v>5.5467511885895406E-3</v>
      </c>
      <c r="AI102" s="87">
        <f t="shared" si="29"/>
        <v>37</v>
      </c>
      <c r="AJ102" s="29">
        <v>1</v>
      </c>
      <c r="AK102" s="66">
        <f t="shared" si="30"/>
        <v>5.4945054945054949E-3</v>
      </c>
      <c r="AL102" s="87">
        <f t="shared" si="31"/>
        <v>46</v>
      </c>
      <c r="AM102" s="30">
        <v>387</v>
      </c>
    </row>
    <row r="103" spans="1:39" x14ac:dyDescent="0.25">
      <c r="A103" s="25" t="s">
        <v>82</v>
      </c>
      <c r="B103" s="26" t="s">
        <v>18</v>
      </c>
      <c r="C103" s="27" t="s">
        <v>10</v>
      </c>
      <c r="D103" s="28" t="s">
        <v>83</v>
      </c>
      <c r="E103" s="28" t="str">
        <f>VLOOKUP(D103,Sheet2!A$1:B$353,2,FALSE)</f>
        <v>Significant Rural</v>
      </c>
      <c r="F103" s="29">
        <v>605</v>
      </c>
      <c r="G103" s="29">
        <v>2818</v>
      </c>
      <c r="H103" s="29">
        <v>6451</v>
      </c>
      <c r="I103" s="29">
        <v>8170</v>
      </c>
      <c r="J103" s="29">
        <v>5563</v>
      </c>
      <c r="K103" s="29">
        <v>4417</v>
      </c>
      <c r="L103" s="29">
        <v>3739</v>
      </c>
      <c r="M103" s="29">
        <v>536</v>
      </c>
      <c r="N103" s="30">
        <v>32299</v>
      </c>
      <c r="O103" s="31">
        <v>13</v>
      </c>
      <c r="P103" s="66">
        <f t="shared" si="16"/>
        <v>2.1487603305785124E-2</v>
      </c>
      <c r="Q103" s="87">
        <f t="shared" si="17"/>
        <v>9</v>
      </c>
      <c r="R103" s="29">
        <v>20</v>
      </c>
      <c r="S103" s="66">
        <f t="shared" si="18"/>
        <v>7.0972320794889989E-3</v>
      </c>
      <c r="T103" s="87">
        <f t="shared" si="19"/>
        <v>20</v>
      </c>
      <c r="U103" s="29">
        <v>54</v>
      </c>
      <c r="V103" s="66">
        <f t="shared" si="20"/>
        <v>8.3707952255464273E-3</v>
      </c>
      <c r="W103" s="87">
        <f t="shared" si="21"/>
        <v>16</v>
      </c>
      <c r="X103" s="29">
        <v>39</v>
      </c>
      <c r="Y103" s="66">
        <f t="shared" si="22"/>
        <v>4.7735618115055077E-3</v>
      </c>
      <c r="Z103" s="87">
        <f t="shared" si="23"/>
        <v>29</v>
      </c>
      <c r="AA103" s="29">
        <v>28</v>
      </c>
      <c r="AB103" s="66">
        <f t="shared" si="24"/>
        <v>5.0332554377134639E-3</v>
      </c>
      <c r="AC103" s="87">
        <f t="shared" si="25"/>
        <v>27</v>
      </c>
      <c r="AD103" s="29">
        <v>24</v>
      </c>
      <c r="AE103" s="66">
        <f t="shared" si="26"/>
        <v>5.4335521847407742E-3</v>
      </c>
      <c r="AF103" s="87">
        <f t="shared" si="27"/>
        <v>30</v>
      </c>
      <c r="AG103" s="29">
        <v>11</v>
      </c>
      <c r="AH103" s="66">
        <f t="shared" si="28"/>
        <v>2.941963091735758E-3</v>
      </c>
      <c r="AI103" s="87">
        <f t="shared" si="29"/>
        <v>45</v>
      </c>
      <c r="AJ103" s="29">
        <v>3</v>
      </c>
      <c r="AK103" s="66">
        <f t="shared" si="30"/>
        <v>5.597014925373134E-3</v>
      </c>
      <c r="AL103" s="87">
        <f t="shared" si="31"/>
        <v>41</v>
      </c>
      <c r="AM103" s="30">
        <v>192</v>
      </c>
    </row>
    <row r="104" spans="1:39" x14ac:dyDescent="0.25">
      <c r="A104" s="25" t="s">
        <v>440</v>
      </c>
      <c r="B104" s="26" t="s">
        <v>43</v>
      </c>
      <c r="C104" s="27" t="s">
        <v>44</v>
      </c>
      <c r="D104" s="28" t="s">
        <v>441</v>
      </c>
      <c r="E104" s="28" t="str">
        <f>VLOOKUP(D104,Sheet2!A$1:B$353,2,FALSE)</f>
        <v>Large Urban</v>
      </c>
      <c r="F104" s="29">
        <v>140151</v>
      </c>
      <c r="G104" s="29">
        <v>37910</v>
      </c>
      <c r="H104" s="29">
        <v>30211</v>
      </c>
      <c r="I104" s="29">
        <v>15208</v>
      </c>
      <c r="J104" s="29">
        <v>8754</v>
      </c>
      <c r="K104" s="29">
        <v>4032</v>
      </c>
      <c r="L104" s="29">
        <v>2644</v>
      </c>
      <c r="M104" s="29">
        <v>173</v>
      </c>
      <c r="N104" s="30">
        <v>239083</v>
      </c>
      <c r="O104" s="31">
        <v>829</v>
      </c>
      <c r="P104" s="66">
        <f t="shared" si="16"/>
        <v>5.9150487688279067E-3</v>
      </c>
      <c r="Q104" s="87">
        <f t="shared" si="17"/>
        <v>23</v>
      </c>
      <c r="R104" s="29">
        <v>378</v>
      </c>
      <c r="S104" s="66">
        <f t="shared" si="18"/>
        <v>9.9709839092587699E-3</v>
      </c>
      <c r="T104" s="87">
        <f t="shared" si="19"/>
        <v>9</v>
      </c>
      <c r="U104" s="29">
        <v>234</v>
      </c>
      <c r="V104" s="66">
        <f t="shared" si="20"/>
        <v>7.7455231538181455E-3</v>
      </c>
      <c r="W104" s="87">
        <f t="shared" si="21"/>
        <v>14</v>
      </c>
      <c r="X104" s="29">
        <v>72</v>
      </c>
      <c r="Y104" s="66">
        <f t="shared" si="22"/>
        <v>4.7343503419253023E-3</v>
      </c>
      <c r="Z104" s="87">
        <f t="shared" si="23"/>
        <v>23</v>
      </c>
      <c r="AA104" s="29">
        <v>29</v>
      </c>
      <c r="AB104" s="66">
        <f t="shared" si="24"/>
        <v>3.312771304546493E-3</v>
      </c>
      <c r="AC104" s="87">
        <f t="shared" si="25"/>
        <v>27</v>
      </c>
      <c r="AD104" s="29">
        <v>18</v>
      </c>
      <c r="AE104" s="66">
        <f t="shared" si="26"/>
        <v>4.464285714285714E-3</v>
      </c>
      <c r="AF104" s="87">
        <f t="shared" si="27"/>
        <v>23</v>
      </c>
      <c r="AG104" s="29">
        <v>6</v>
      </c>
      <c r="AH104" s="66">
        <f t="shared" si="28"/>
        <v>2.2692889561270802E-3</v>
      </c>
      <c r="AI104" s="87">
        <f t="shared" si="29"/>
        <v>32</v>
      </c>
      <c r="AJ104" s="29">
        <v>1</v>
      </c>
      <c r="AK104" s="66">
        <f t="shared" si="30"/>
        <v>5.7803468208092483E-3</v>
      </c>
      <c r="AL104" s="87">
        <f t="shared" si="31"/>
        <v>26</v>
      </c>
      <c r="AM104" s="30">
        <v>1567</v>
      </c>
    </row>
    <row r="105" spans="1:39" x14ac:dyDescent="0.25">
      <c r="A105" s="25" t="s">
        <v>273</v>
      </c>
      <c r="B105" s="26" t="s">
        <v>38</v>
      </c>
      <c r="C105" s="27" t="s">
        <v>39</v>
      </c>
      <c r="D105" s="28" t="s">
        <v>274</v>
      </c>
      <c r="E105" s="28" t="str">
        <f>VLOOKUP(D105,Sheet2!A$1:B$353,2,FALSE)</f>
        <v>Major Urban</v>
      </c>
      <c r="F105" s="29">
        <v>1803</v>
      </c>
      <c r="G105" s="29">
        <v>8613</v>
      </c>
      <c r="H105" s="29">
        <v>25223</v>
      </c>
      <c r="I105" s="29">
        <v>37064</v>
      </c>
      <c r="J105" s="29">
        <v>14501</v>
      </c>
      <c r="K105" s="29">
        <v>5512</v>
      </c>
      <c r="L105" s="29">
        <v>3783</v>
      </c>
      <c r="M105" s="29">
        <v>833</v>
      </c>
      <c r="N105" s="30">
        <v>97332</v>
      </c>
      <c r="O105" s="31">
        <v>43</v>
      </c>
      <c r="P105" s="66">
        <f t="shared" si="16"/>
        <v>2.3849140321686078E-2</v>
      </c>
      <c r="Q105" s="87">
        <f t="shared" si="17"/>
        <v>13</v>
      </c>
      <c r="R105" s="29">
        <v>107</v>
      </c>
      <c r="S105" s="66">
        <f t="shared" si="18"/>
        <v>1.242308138859863E-2</v>
      </c>
      <c r="T105" s="87">
        <f t="shared" si="19"/>
        <v>19</v>
      </c>
      <c r="U105" s="29">
        <v>339</v>
      </c>
      <c r="V105" s="66">
        <f t="shared" si="20"/>
        <v>1.3440114181501012E-2</v>
      </c>
      <c r="W105" s="87">
        <f t="shared" si="21"/>
        <v>14</v>
      </c>
      <c r="X105" s="29">
        <v>399</v>
      </c>
      <c r="Y105" s="66">
        <f t="shared" si="22"/>
        <v>1.0765162961364127E-2</v>
      </c>
      <c r="Z105" s="87">
        <f t="shared" si="23"/>
        <v>17</v>
      </c>
      <c r="AA105" s="29">
        <v>221</v>
      </c>
      <c r="AB105" s="66">
        <f t="shared" si="24"/>
        <v>1.5240328253223915E-2</v>
      </c>
      <c r="AC105" s="87">
        <f t="shared" si="25"/>
        <v>12</v>
      </c>
      <c r="AD105" s="29">
        <v>94</v>
      </c>
      <c r="AE105" s="66">
        <f t="shared" si="26"/>
        <v>1.7053701015965168E-2</v>
      </c>
      <c r="AF105" s="87">
        <f t="shared" si="27"/>
        <v>10</v>
      </c>
      <c r="AG105" s="29">
        <v>51</v>
      </c>
      <c r="AH105" s="66">
        <f t="shared" si="28"/>
        <v>1.3481363996827915E-2</v>
      </c>
      <c r="AI105" s="87">
        <f t="shared" si="29"/>
        <v>16</v>
      </c>
      <c r="AJ105" s="29">
        <v>5</v>
      </c>
      <c r="AK105" s="66">
        <f t="shared" si="30"/>
        <v>6.0024009603841539E-3</v>
      </c>
      <c r="AL105" s="87">
        <f t="shared" si="31"/>
        <v>45</v>
      </c>
      <c r="AM105" s="30">
        <v>1259</v>
      </c>
    </row>
    <row r="106" spans="1:39" x14ac:dyDescent="0.25">
      <c r="A106" s="25" t="s">
        <v>246</v>
      </c>
      <c r="B106" s="26" t="s">
        <v>38</v>
      </c>
      <c r="C106" s="27" t="s">
        <v>39</v>
      </c>
      <c r="D106" s="28" t="s">
        <v>247</v>
      </c>
      <c r="E106" s="28" t="str">
        <f>VLOOKUP(D106,Sheet2!A$1:B$353,2,FALSE)</f>
        <v>Major Urban</v>
      </c>
      <c r="F106" s="29">
        <v>6685</v>
      </c>
      <c r="G106" s="29">
        <v>17802</v>
      </c>
      <c r="H106" s="29">
        <v>32499</v>
      </c>
      <c r="I106" s="29">
        <v>25836</v>
      </c>
      <c r="J106" s="29">
        <v>10680</v>
      </c>
      <c r="K106" s="29">
        <v>5411</v>
      </c>
      <c r="L106" s="29">
        <v>4635</v>
      </c>
      <c r="M106" s="29">
        <v>660</v>
      </c>
      <c r="N106" s="30">
        <v>104208</v>
      </c>
      <c r="O106" s="31">
        <v>68</v>
      </c>
      <c r="P106" s="66">
        <f t="shared" si="16"/>
        <v>1.0172026925953627E-2</v>
      </c>
      <c r="Q106" s="87">
        <f t="shared" si="17"/>
        <v>23</v>
      </c>
      <c r="R106" s="29">
        <v>129</v>
      </c>
      <c r="S106" s="66">
        <f t="shared" si="18"/>
        <v>7.246376811594203E-3</v>
      </c>
      <c r="T106" s="87">
        <f t="shared" si="19"/>
        <v>31</v>
      </c>
      <c r="U106" s="29">
        <v>175</v>
      </c>
      <c r="V106" s="66">
        <f t="shared" si="20"/>
        <v>5.3847810701867747E-3</v>
      </c>
      <c r="W106" s="87">
        <f t="shared" si="21"/>
        <v>40</v>
      </c>
      <c r="X106" s="29">
        <v>139</v>
      </c>
      <c r="Y106" s="66">
        <f t="shared" si="22"/>
        <v>5.3800897971822267E-3</v>
      </c>
      <c r="Z106" s="87">
        <f t="shared" si="23"/>
        <v>37</v>
      </c>
      <c r="AA106" s="29">
        <v>69</v>
      </c>
      <c r="AB106" s="66">
        <f t="shared" si="24"/>
        <v>6.4606741573033704E-3</v>
      </c>
      <c r="AC106" s="87">
        <f t="shared" si="25"/>
        <v>28</v>
      </c>
      <c r="AD106" s="29">
        <v>19</v>
      </c>
      <c r="AE106" s="66">
        <f t="shared" si="26"/>
        <v>3.5113657364627612E-3</v>
      </c>
      <c r="AF106" s="87">
        <f t="shared" si="27"/>
        <v>45</v>
      </c>
      <c r="AG106" s="29">
        <v>12</v>
      </c>
      <c r="AH106" s="66">
        <f t="shared" si="28"/>
        <v>2.5889967637540453E-3</v>
      </c>
      <c r="AI106" s="87">
        <f t="shared" si="29"/>
        <v>56</v>
      </c>
      <c r="AJ106" s="29">
        <v>4</v>
      </c>
      <c r="AK106" s="66">
        <f t="shared" si="30"/>
        <v>6.0606060606060606E-3</v>
      </c>
      <c r="AL106" s="87">
        <f t="shared" si="31"/>
        <v>44</v>
      </c>
      <c r="AM106" s="30">
        <v>615</v>
      </c>
    </row>
    <row r="107" spans="1:39" x14ac:dyDescent="0.25">
      <c r="A107" s="25" t="s">
        <v>252</v>
      </c>
      <c r="B107" s="26" t="s">
        <v>38</v>
      </c>
      <c r="C107" s="27" t="s">
        <v>39</v>
      </c>
      <c r="D107" s="28" t="s">
        <v>253</v>
      </c>
      <c r="E107" s="28" t="str">
        <f>VLOOKUP(D107,Sheet2!A$1:B$353,2,FALSE)</f>
        <v>Major Urban</v>
      </c>
      <c r="F107" s="29">
        <v>515</v>
      </c>
      <c r="G107" s="29">
        <v>3420</v>
      </c>
      <c r="H107" s="29">
        <v>18948</v>
      </c>
      <c r="I107" s="29">
        <v>27873</v>
      </c>
      <c r="J107" s="29">
        <v>21761</v>
      </c>
      <c r="K107" s="29">
        <v>7751</v>
      </c>
      <c r="L107" s="29">
        <v>6055</v>
      </c>
      <c r="M107" s="29">
        <v>1152</v>
      </c>
      <c r="N107" s="30">
        <v>87475</v>
      </c>
      <c r="O107" s="31">
        <v>5</v>
      </c>
      <c r="P107" s="66">
        <f t="shared" si="16"/>
        <v>9.7087378640776691E-3</v>
      </c>
      <c r="Q107" s="87">
        <f t="shared" si="17"/>
        <v>25</v>
      </c>
      <c r="R107" s="29">
        <v>16</v>
      </c>
      <c r="S107" s="66">
        <f t="shared" si="18"/>
        <v>4.6783625730994153E-3</v>
      </c>
      <c r="T107" s="87">
        <f t="shared" si="19"/>
        <v>48</v>
      </c>
      <c r="U107" s="29">
        <v>103</v>
      </c>
      <c r="V107" s="66">
        <f t="shared" si="20"/>
        <v>5.4359299134473299E-3</v>
      </c>
      <c r="W107" s="87">
        <f t="shared" si="21"/>
        <v>39</v>
      </c>
      <c r="X107" s="29">
        <v>80</v>
      </c>
      <c r="Y107" s="66">
        <f t="shared" si="22"/>
        <v>2.8701610877910522E-3</v>
      </c>
      <c r="Z107" s="87">
        <f t="shared" si="23"/>
        <v>53</v>
      </c>
      <c r="AA107" s="29">
        <v>63</v>
      </c>
      <c r="AB107" s="66">
        <f t="shared" si="24"/>
        <v>2.8950875419328156E-3</v>
      </c>
      <c r="AC107" s="87">
        <f t="shared" si="25"/>
        <v>53</v>
      </c>
      <c r="AD107" s="29">
        <v>36</v>
      </c>
      <c r="AE107" s="66">
        <f t="shared" si="26"/>
        <v>4.6445619920010318E-3</v>
      </c>
      <c r="AF107" s="87">
        <f t="shared" si="27"/>
        <v>41</v>
      </c>
      <c r="AG107" s="29">
        <v>26</v>
      </c>
      <c r="AH107" s="66">
        <f t="shared" si="28"/>
        <v>4.2939719240297275E-3</v>
      </c>
      <c r="AI107" s="87">
        <f t="shared" si="29"/>
        <v>47</v>
      </c>
      <c r="AJ107" s="29">
        <v>7</v>
      </c>
      <c r="AK107" s="66">
        <f t="shared" si="30"/>
        <v>6.076388888888889E-3</v>
      </c>
      <c r="AL107" s="87">
        <f t="shared" si="31"/>
        <v>43</v>
      </c>
      <c r="AM107" s="30">
        <v>336</v>
      </c>
    </row>
    <row r="108" spans="1:39" x14ac:dyDescent="0.25">
      <c r="A108" s="25" t="s">
        <v>94</v>
      </c>
      <c r="B108" s="26" t="s">
        <v>18</v>
      </c>
      <c r="C108" s="27" t="s">
        <v>10</v>
      </c>
      <c r="D108" s="28" t="s">
        <v>95</v>
      </c>
      <c r="E108" s="28" t="str">
        <f>VLOOKUP(D108,Sheet2!A$1:B$353,2,FALSE)</f>
        <v>Major Urban</v>
      </c>
      <c r="F108" s="29">
        <v>491</v>
      </c>
      <c r="G108" s="29">
        <v>3594</v>
      </c>
      <c r="H108" s="29">
        <v>9088</v>
      </c>
      <c r="I108" s="29">
        <v>13989</v>
      </c>
      <c r="J108" s="29">
        <v>7316</v>
      </c>
      <c r="K108" s="29">
        <v>2761</v>
      </c>
      <c r="L108" s="29">
        <v>2066</v>
      </c>
      <c r="M108" s="29">
        <v>162</v>
      </c>
      <c r="N108" s="30">
        <v>39467</v>
      </c>
      <c r="O108" s="31">
        <v>0</v>
      </c>
      <c r="P108" s="66">
        <f t="shared" si="16"/>
        <v>0</v>
      </c>
      <c r="Q108" s="87">
        <f t="shared" si="17"/>
        <v>67</v>
      </c>
      <c r="R108" s="29">
        <v>20</v>
      </c>
      <c r="S108" s="66">
        <f t="shared" si="18"/>
        <v>5.5648302726766831E-3</v>
      </c>
      <c r="T108" s="87">
        <f t="shared" si="19"/>
        <v>45</v>
      </c>
      <c r="U108" s="29">
        <v>33</v>
      </c>
      <c r="V108" s="66">
        <f t="shared" si="20"/>
        <v>3.6311619718309858E-3</v>
      </c>
      <c r="W108" s="87">
        <f t="shared" si="21"/>
        <v>51</v>
      </c>
      <c r="X108" s="29">
        <v>21</v>
      </c>
      <c r="Y108" s="66">
        <f t="shared" si="22"/>
        <v>1.5011794981771391E-3</v>
      </c>
      <c r="Z108" s="87">
        <f t="shared" si="23"/>
        <v>61</v>
      </c>
      <c r="AA108" s="29">
        <v>7</v>
      </c>
      <c r="AB108" s="66">
        <f t="shared" si="24"/>
        <v>9.5680699835975938E-4</v>
      </c>
      <c r="AC108" s="87">
        <f t="shared" si="25"/>
        <v>65</v>
      </c>
      <c r="AD108" s="29">
        <v>6</v>
      </c>
      <c r="AE108" s="66">
        <f t="shared" si="26"/>
        <v>2.1731256791017745E-3</v>
      </c>
      <c r="AF108" s="87">
        <f t="shared" si="27"/>
        <v>55</v>
      </c>
      <c r="AG108" s="29">
        <v>3</v>
      </c>
      <c r="AH108" s="66">
        <f t="shared" si="28"/>
        <v>1.4520813165537271E-3</v>
      </c>
      <c r="AI108" s="87">
        <f t="shared" si="29"/>
        <v>63</v>
      </c>
      <c r="AJ108" s="29">
        <v>1</v>
      </c>
      <c r="AK108" s="66">
        <f t="shared" si="30"/>
        <v>6.1728395061728392E-3</v>
      </c>
      <c r="AL108" s="87">
        <f t="shared" si="31"/>
        <v>42</v>
      </c>
      <c r="AM108" s="30">
        <v>91</v>
      </c>
    </row>
    <row r="109" spans="1:39" x14ac:dyDescent="0.25">
      <c r="A109" s="25" t="s">
        <v>234</v>
      </c>
      <c r="B109" s="26" t="s">
        <v>107</v>
      </c>
      <c r="C109" s="27" t="s">
        <v>39</v>
      </c>
      <c r="D109" s="28" t="s">
        <v>235</v>
      </c>
      <c r="E109" s="28" t="str">
        <f>VLOOKUP(D109,Sheet2!A$1:B$353,2,FALSE)</f>
        <v>Major Urban</v>
      </c>
      <c r="F109" s="29">
        <v>10479</v>
      </c>
      <c r="G109" s="29">
        <v>19873</v>
      </c>
      <c r="H109" s="29">
        <v>38908</v>
      </c>
      <c r="I109" s="29">
        <v>20551</v>
      </c>
      <c r="J109" s="29">
        <v>10148</v>
      </c>
      <c r="K109" s="29">
        <v>2780</v>
      </c>
      <c r="L109" s="29">
        <v>1900</v>
      </c>
      <c r="M109" s="29">
        <v>322</v>
      </c>
      <c r="N109" s="30">
        <v>104961</v>
      </c>
      <c r="O109" s="31">
        <v>43</v>
      </c>
      <c r="P109" s="66">
        <f t="shared" si="16"/>
        <v>4.1034449852085124E-3</v>
      </c>
      <c r="Q109" s="87">
        <f t="shared" si="17"/>
        <v>52</v>
      </c>
      <c r="R109" s="29">
        <v>176</v>
      </c>
      <c r="S109" s="66">
        <f t="shared" si="18"/>
        <v>8.8562371056206922E-3</v>
      </c>
      <c r="T109" s="87">
        <f t="shared" si="19"/>
        <v>25</v>
      </c>
      <c r="U109" s="29">
        <v>369</v>
      </c>
      <c r="V109" s="66">
        <f t="shared" si="20"/>
        <v>9.4839107638531924E-3</v>
      </c>
      <c r="W109" s="87">
        <f t="shared" si="21"/>
        <v>21</v>
      </c>
      <c r="X109" s="29">
        <v>177</v>
      </c>
      <c r="Y109" s="66">
        <f t="shared" si="22"/>
        <v>8.6127195756897472E-3</v>
      </c>
      <c r="Z109" s="87">
        <f t="shared" si="23"/>
        <v>23</v>
      </c>
      <c r="AA109" s="29">
        <v>83</v>
      </c>
      <c r="AB109" s="66">
        <f t="shared" si="24"/>
        <v>8.1789515175404014E-3</v>
      </c>
      <c r="AC109" s="87">
        <f t="shared" si="25"/>
        <v>21</v>
      </c>
      <c r="AD109" s="29">
        <v>16</v>
      </c>
      <c r="AE109" s="66">
        <f t="shared" si="26"/>
        <v>5.7553956834532375E-3</v>
      </c>
      <c r="AF109" s="87">
        <f t="shared" si="27"/>
        <v>36</v>
      </c>
      <c r="AG109" s="29">
        <v>8</v>
      </c>
      <c r="AH109" s="66">
        <f t="shared" si="28"/>
        <v>4.2105263157894736E-3</v>
      </c>
      <c r="AI109" s="87">
        <f t="shared" si="29"/>
        <v>48</v>
      </c>
      <c r="AJ109" s="29">
        <v>2</v>
      </c>
      <c r="AK109" s="66">
        <f t="shared" si="30"/>
        <v>6.2111801242236021E-3</v>
      </c>
      <c r="AL109" s="87">
        <f t="shared" si="31"/>
        <v>41</v>
      </c>
      <c r="AM109" s="30">
        <v>874</v>
      </c>
    </row>
    <row r="110" spans="1:39" x14ac:dyDescent="0.25">
      <c r="A110" s="25" t="s">
        <v>264</v>
      </c>
      <c r="B110" s="26" t="s">
        <v>18</v>
      </c>
      <c r="C110" s="27" t="s">
        <v>10</v>
      </c>
      <c r="D110" s="28" t="s">
        <v>265</v>
      </c>
      <c r="E110" s="28" t="str">
        <f>VLOOKUP(D110,Sheet2!A$1:B$353,2,FALSE)</f>
        <v>Significant Rural</v>
      </c>
      <c r="F110" s="29">
        <v>535</v>
      </c>
      <c r="G110" s="29">
        <v>2874</v>
      </c>
      <c r="H110" s="29">
        <v>6416</v>
      </c>
      <c r="I110" s="29">
        <v>13723</v>
      </c>
      <c r="J110" s="29">
        <v>8583</v>
      </c>
      <c r="K110" s="29">
        <v>4095</v>
      </c>
      <c r="L110" s="29">
        <v>4337</v>
      </c>
      <c r="M110" s="29">
        <v>926</v>
      </c>
      <c r="N110" s="30">
        <v>41489</v>
      </c>
      <c r="O110" s="31">
        <v>5</v>
      </c>
      <c r="P110" s="66">
        <f t="shared" si="16"/>
        <v>9.3457943925233638E-3</v>
      </c>
      <c r="Q110" s="87">
        <f t="shared" si="17"/>
        <v>24</v>
      </c>
      <c r="R110" s="29">
        <v>20</v>
      </c>
      <c r="S110" s="66">
        <f t="shared" si="18"/>
        <v>6.9589422407794017E-3</v>
      </c>
      <c r="T110" s="87">
        <f t="shared" si="19"/>
        <v>22</v>
      </c>
      <c r="U110" s="29">
        <v>38</v>
      </c>
      <c r="V110" s="66">
        <f t="shared" si="20"/>
        <v>5.9226932668329174E-3</v>
      </c>
      <c r="W110" s="87">
        <f t="shared" si="21"/>
        <v>25</v>
      </c>
      <c r="X110" s="29">
        <v>47</v>
      </c>
      <c r="Y110" s="66">
        <f t="shared" si="22"/>
        <v>3.4249070902863804E-3</v>
      </c>
      <c r="Z110" s="87">
        <f t="shared" si="23"/>
        <v>36</v>
      </c>
      <c r="AA110" s="29">
        <v>21</v>
      </c>
      <c r="AB110" s="66">
        <f t="shared" si="24"/>
        <v>2.446696959105208E-3</v>
      </c>
      <c r="AC110" s="87">
        <f t="shared" si="25"/>
        <v>48</v>
      </c>
      <c r="AD110" s="29">
        <v>24</v>
      </c>
      <c r="AE110" s="66">
        <f t="shared" si="26"/>
        <v>5.8608058608058608E-3</v>
      </c>
      <c r="AF110" s="87">
        <f t="shared" si="27"/>
        <v>27</v>
      </c>
      <c r="AG110" s="29">
        <v>12</v>
      </c>
      <c r="AH110" s="66">
        <f t="shared" si="28"/>
        <v>2.7668895549919298E-3</v>
      </c>
      <c r="AI110" s="87">
        <f t="shared" si="29"/>
        <v>47</v>
      </c>
      <c r="AJ110" s="29">
        <v>6</v>
      </c>
      <c r="AK110" s="66">
        <f t="shared" si="30"/>
        <v>6.4794816414686825E-3</v>
      </c>
      <c r="AL110" s="87">
        <f t="shared" si="31"/>
        <v>40</v>
      </c>
      <c r="AM110" s="30">
        <v>173</v>
      </c>
    </row>
    <row r="111" spans="1:39" x14ac:dyDescent="0.25">
      <c r="A111" s="25" t="s">
        <v>275</v>
      </c>
      <c r="B111" s="26" t="s">
        <v>18</v>
      </c>
      <c r="C111" s="27" t="s">
        <v>10</v>
      </c>
      <c r="D111" s="28" t="s">
        <v>650</v>
      </c>
      <c r="E111" s="28" t="str">
        <f>VLOOKUP(D111,Sheet2!A$1:B$353,2,FALSE)</f>
        <v>Rural 80</v>
      </c>
      <c r="F111" s="29">
        <v>11365</v>
      </c>
      <c r="G111" s="29">
        <v>19199</v>
      </c>
      <c r="H111" s="29">
        <v>17390</v>
      </c>
      <c r="I111" s="29">
        <v>11424</v>
      </c>
      <c r="J111" s="29">
        <v>8499</v>
      </c>
      <c r="K111" s="29">
        <v>3519</v>
      </c>
      <c r="L111" s="29">
        <v>1669</v>
      </c>
      <c r="M111" s="29">
        <v>151</v>
      </c>
      <c r="N111" s="30">
        <v>73216</v>
      </c>
      <c r="O111" s="31">
        <v>51</v>
      </c>
      <c r="P111" s="66">
        <f t="shared" si="16"/>
        <v>4.4874615046194459E-3</v>
      </c>
      <c r="Q111" s="87">
        <f t="shared" si="17"/>
        <v>50</v>
      </c>
      <c r="R111" s="29">
        <v>87</v>
      </c>
      <c r="S111" s="66">
        <f t="shared" si="18"/>
        <v>4.5314860148966095E-3</v>
      </c>
      <c r="T111" s="87">
        <f t="shared" si="19"/>
        <v>44</v>
      </c>
      <c r="U111" s="29">
        <v>62</v>
      </c>
      <c r="V111" s="66">
        <f t="shared" si="20"/>
        <v>3.5652673950546292E-3</v>
      </c>
      <c r="W111" s="87">
        <f t="shared" si="21"/>
        <v>50</v>
      </c>
      <c r="X111" s="29">
        <v>35</v>
      </c>
      <c r="Y111" s="66">
        <f t="shared" si="22"/>
        <v>3.0637254901960784E-3</v>
      </c>
      <c r="Z111" s="87">
        <f t="shared" si="23"/>
        <v>50</v>
      </c>
      <c r="AA111" s="29">
        <v>30</v>
      </c>
      <c r="AB111" s="66">
        <f t="shared" si="24"/>
        <v>3.5298270384751147E-3</v>
      </c>
      <c r="AC111" s="87">
        <f t="shared" si="25"/>
        <v>51</v>
      </c>
      <c r="AD111" s="29">
        <v>10</v>
      </c>
      <c r="AE111" s="66">
        <f t="shared" si="26"/>
        <v>2.841716396703609E-3</v>
      </c>
      <c r="AF111" s="87">
        <f t="shared" si="27"/>
        <v>54</v>
      </c>
      <c r="AG111" s="29">
        <v>8</v>
      </c>
      <c r="AH111" s="66">
        <f t="shared" si="28"/>
        <v>4.793289394847214E-3</v>
      </c>
      <c r="AI111" s="87">
        <f t="shared" si="29"/>
        <v>50</v>
      </c>
      <c r="AJ111" s="29">
        <v>1</v>
      </c>
      <c r="AK111" s="66">
        <f t="shared" si="30"/>
        <v>6.6225165562913907E-3</v>
      </c>
      <c r="AL111" s="87">
        <f t="shared" si="31"/>
        <v>49</v>
      </c>
      <c r="AM111" s="30">
        <v>284</v>
      </c>
    </row>
    <row r="112" spans="1:39" x14ac:dyDescent="0.25">
      <c r="A112" s="25" t="s">
        <v>90</v>
      </c>
      <c r="B112" s="26" t="s">
        <v>38</v>
      </c>
      <c r="C112" s="27" t="s">
        <v>39</v>
      </c>
      <c r="D112" s="28" t="s">
        <v>91</v>
      </c>
      <c r="E112" s="28" t="str">
        <f>VLOOKUP(D112,Sheet2!A$1:B$353,2,FALSE)</f>
        <v>Major Urban</v>
      </c>
      <c r="F112" s="29">
        <v>1802</v>
      </c>
      <c r="G112" s="29">
        <v>9823</v>
      </c>
      <c r="H112" s="29">
        <v>28185</v>
      </c>
      <c r="I112" s="29">
        <v>35320</v>
      </c>
      <c r="J112" s="29">
        <v>28623</v>
      </c>
      <c r="K112" s="29">
        <v>17504</v>
      </c>
      <c r="L112" s="29">
        <v>13393</v>
      </c>
      <c r="M112" s="29">
        <v>1332</v>
      </c>
      <c r="N112" s="30">
        <v>135982</v>
      </c>
      <c r="O112" s="31">
        <v>12</v>
      </c>
      <c r="P112" s="66">
        <f t="shared" si="16"/>
        <v>6.6592674805771362E-3</v>
      </c>
      <c r="Q112" s="87">
        <f t="shared" si="17"/>
        <v>37</v>
      </c>
      <c r="R112" s="29">
        <v>65</v>
      </c>
      <c r="S112" s="66">
        <f t="shared" si="18"/>
        <v>6.6171230784892602E-3</v>
      </c>
      <c r="T112" s="87">
        <f t="shared" si="19"/>
        <v>36</v>
      </c>
      <c r="U112" s="29">
        <v>169</v>
      </c>
      <c r="V112" s="66">
        <f t="shared" si="20"/>
        <v>5.9960972148305836E-3</v>
      </c>
      <c r="W112" s="87">
        <f t="shared" si="21"/>
        <v>32</v>
      </c>
      <c r="X112" s="29">
        <v>145</v>
      </c>
      <c r="Y112" s="66">
        <f t="shared" si="22"/>
        <v>4.1053227633069079E-3</v>
      </c>
      <c r="Z112" s="87">
        <f t="shared" si="23"/>
        <v>44</v>
      </c>
      <c r="AA112" s="29">
        <v>78</v>
      </c>
      <c r="AB112" s="66">
        <f t="shared" si="24"/>
        <v>2.7250812283827692E-3</v>
      </c>
      <c r="AC112" s="87">
        <f t="shared" si="25"/>
        <v>55</v>
      </c>
      <c r="AD112" s="29">
        <v>44</v>
      </c>
      <c r="AE112" s="66">
        <f t="shared" si="26"/>
        <v>2.5137111517367461E-3</v>
      </c>
      <c r="AF112" s="87">
        <f t="shared" si="27"/>
        <v>53</v>
      </c>
      <c r="AG112" s="29">
        <v>46</v>
      </c>
      <c r="AH112" s="66">
        <f t="shared" si="28"/>
        <v>3.4346300306130066E-3</v>
      </c>
      <c r="AI112" s="87">
        <f t="shared" si="29"/>
        <v>50</v>
      </c>
      <c r="AJ112" s="29">
        <v>9</v>
      </c>
      <c r="AK112" s="66">
        <f t="shared" si="30"/>
        <v>6.7567567567567571E-3</v>
      </c>
      <c r="AL112" s="87">
        <f t="shared" si="31"/>
        <v>40</v>
      </c>
      <c r="AM112" s="30">
        <v>568</v>
      </c>
    </row>
    <row r="113" spans="1:39" x14ac:dyDescent="0.25">
      <c r="A113" s="25" t="s">
        <v>236</v>
      </c>
      <c r="B113" s="26" t="s">
        <v>18</v>
      </c>
      <c r="C113" s="27" t="s">
        <v>19</v>
      </c>
      <c r="D113" s="28" t="s">
        <v>237</v>
      </c>
      <c r="E113" s="28" t="str">
        <f>VLOOKUP(D113,Sheet2!A$1:B$353,2,FALSE)</f>
        <v>Significant Rural</v>
      </c>
      <c r="F113" s="29">
        <v>896</v>
      </c>
      <c r="G113" s="29">
        <v>3355</v>
      </c>
      <c r="H113" s="29">
        <v>11567</v>
      </c>
      <c r="I113" s="29">
        <v>15708</v>
      </c>
      <c r="J113" s="29">
        <v>9714</v>
      </c>
      <c r="K113" s="29">
        <v>6362</v>
      </c>
      <c r="L113" s="29">
        <v>7224</v>
      </c>
      <c r="M113" s="29">
        <v>1608</v>
      </c>
      <c r="N113" s="30">
        <v>56434</v>
      </c>
      <c r="O113" s="31">
        <v>20</v>
      </c>
      <c r="P113" s="66">
        <f t="shared" si="16"/>
        <v>2.2321428571428572E-2</v>
      </c>
      <c r="Q113" s="87">
        <f t="shared" si="17"/>
        <v>7</v>
      </c>
      <c r="R113" s="29">
        <v>15</v>
      </c>
      <c r="S113" s="66">
        <f t="shared" si="18"/>
        <v>4.4709388971684054E-3</v>
      </c>
      <c r="T113" s="87">
        <f t="shared" si="19"/>
        <v>29</v>
      </c>
      <c r="U113" s="29">
        <v>78</v>
      </c>
      <c r="V113" s="66">
        <f t="shared" si="20"/>
        <v>6.7433215181118703E-3</v>
      </c>
      <c r="W113" s="87">
        <f t="shared" si="21"/>
        <v>21</v>
      </c>
      <c r="X113" s="29">
        <v>75</v>
      </c>
      <c r="Y113" s="66">
        <f t="shared" si="22"/>
        <v>4.7746371275783038E-3</v>
      </c>
      <c r="Z113" s="87">
        <f t="shared" si="23"/>
        <v>28</v>
      </c>
      <c r="AA113" s="29">
        <v>55</v>
      </c>
      <c r="AB113" s="66">
        <f t="shared" si="24"/>
        <v>5.6619312332715664E-3</v>
      </c>
      <c r="AC113" s="87">
        <f t="shared" si="25"/>
        <v>24</v>
      </c>
      <c r="AD113" s="29">
        <v>41</v>
      </c>
      <c r="AE113" s="66">
        <f t="shared" si="26"/>
        <v>6.4445143036780889E-3</v>
      </c>
      <c r="AF113" s="87">
        <f t="shared" si="27"/>
        <v>25</v>
      </c>
      <c r="AG113" s="29">
        <v>39</v>
      </c>
      <c r="AH113" s="66">
        <f t="shared" si="28"/>
        <v>5.3986710963455148E-3</v>
      </c>
      <c r="AI113" s="87">
        <f t="shared" si="29"/>
        <v>36</v>
      </c>
      <c r="AJ113" s="29">
        <v>11</v>
      </c>
      <c r="AK113" s="66">
        <f t="shared" si="30"/>
        <v>6.8407960199004976E-3</v>
      </c>
      <c r="AL113" s="87">
        <f t="shared" si="31"/>
        <v>39</v>
      </c>
      <c r="AM113" s="30">
        <v>334</v>
      </c>
    </row>
    <row r="114" spans="1:39" x14ac:dyDescent="0.25">
      <c r="A114" s="25" t="s">
        <v>292</v>
      </c>
      <c r="B114" s="26" t="s">
        <v>43</v>
      </c>
      <c r="C114" s="27" t="s">
        <v>44</v>
      </c>
      <c r="D114" s="28" t="s">
        <v>293</v>
      </c>
      <c r="E114" s="28" t="str">
        <f>VLOOKUP(D114,Sheet2!A$1:B$353,2,FALSE)</f>
        <v>Major Urban</v>
      </c>
      <c r="F114" s="29">
        <v>82124</v>
      </c>
      <c r="G114" s="29">
        <v>33498</v>
      </c>
      <c r="H114" s="29">
        <v>30901</v>
      </c>
      <c r="I114" s="29">
        <v>15969</v>
      </c>
      <c r="J114" s="29">
        <v>10850</v>
      </c>
      <c r="K114" s="29">
        <v>4777</v>
      </c>
      <c r="L114" s="29">
        <v>1980</v>
      </c>
      <c r="M114" s="29">
        <v>141</v>
      </c>
      <c r="N114" s="30">
        <v>180240</v>
      </c>
      <c r="O114" s="31">
        <v>541</v>
      </c>
      <c r="P114" s="66">
        <f t="shared" si="16"/>
        <v>6.5875992401733963E-3</v>
      </c>
      <c r="Q114" s="87">
        <f t="shared" si="17"/>
        <v>38</v>
      </c>
      <c r="R114" s="29">
        <v>235</v>
      </c>
      <c r="S114" s="66">
        <f t="shared" si="18"/>
        <v>7.0153441996537108E-3</v>
      </c>
      <c r="T114" s="87">
        <f t="shared" si="19"/>
        <v>34</v>
      </c>
      <c r="U114" s="29">
        <v>137</v>
      </c>
      <c r="V114" s="66">
        <f t="shared" si="20"/>
        <v>4.4335134785282032E-3</v>
      </c>
      <c r="W114" s="87">
        <f t="shared" si="21"/>
        <v>48</v>
      </c>
      <c r="X114" s="29">
        <v>55</v>
      </c>
      <c r="Y114" s="66">
        <f t="shared" si="22"/>
        <v>3.4441730853528711E-3</v>
      </c>
      <c r="Z114" s="87">
        <f t="shared" si="23"/>
        <v>48</v>
      </c>
      <c r="AA114" s="29">
        <v>40</v>
      </c>
      <c r="AB114" s="66">
        <f t="shared" si="24"/>
        <v>3.6866359447004608E-3</v>
      </c>
      <c r="AC114" s="87">
        <f t="shared" si="25"/>
        <v>45</v>
      </c>
      <c r="AD114" s="29">
        <v>24</v>
      </c>
      <c r="AE114" s="66">
        <f t="shared" si="26"/>
        <v>5.0240736864140675E-3</v>
      </c>
      <c r="AF114" s="87">
        <f t="shared" si="27"/>
        <v>39</v>
      </c>
      <c r="AG114" s="29">
        <v>10</v>
      </c>
      <c r="AH114" s="66">
        <f t="shared" si="28"/>
        <v>5.0505050505050509E-3</v>
      </c>
      <c r="AI114" s="87">
        <f t="shared" si="29"/>
        <v>41</v>
      </c>
      <c r="AJ114" s="29">
        <v>1</v>
      </c>
      <c r="AK114" s="66">
        <f t="shared" si="30"/>
        <v>7.0921985815602835E-3</v>
      </c>
      <c r="AL114" s="87">
        <f t="shared" si="31"/>
        <v>39</v>
      </c>
      <c r="AM114" s="30">
        <v>1043</v>
      </c>
    </row>
    <row r="115" spans="1:39" x14ac:dyDescent="0.25">
      <c r="A115" s="25" t="s">
        <v>597</v>
      </c>
      <c r="B115" s="26" t="s">
        <v>18</v>
      </c>
      <c r="C115" s="27" t="s">
        <v>19</v>
      </c>
      <c r="D115" s="28" t="s">
        <v>598</v>
      </c>
      <c r="E115" s="28" t="str">
        <f>VLOOKUP(D115,Sheet2!A$1:B$353,2,FALSE)</f>
        <v>Major Urban</v>
      </c>
      <c r="F115" s="29">
        <v>322</v>
      </c>
      <c r="G115" s="29">
        <v>3250</v>
      </c>
      <c r="H115" s="29">
        <v>10066</v>
      </c>
      <c r="I115" s="29">
        <v>11575</v>
      </c>
      <c r="J115" s="29">
        <v>5909</v>
      </c>
      <c r="K115" s="29">
        <v>4130</v>
      </c>
      <c r="L115" s="29">
        <v>4928</v>
      </c>
      <c r="M115" s="29">
        <v>684</v>
      </c>
      <c r="N115" s="30">
        <v>40864</v>
      </c>
      <c r="O115" s="31">
        <v>24</v>
      </c>
      <c r="P115" s="66">
        <f t="shared" si="16"/>
        <v>7.4534161490683232E-2</v>
      </c>
      <c r="Q115" s="87">
        <f t="shared" si="17"/>
        <v>4</v>
      </c>
      <c r="R115" s="29">
        <v>23</v>
      </c>
      <c r="S115" s="66">
        <f t="shared" si="18"/>
        <v>7.076923076923077E-3</v>
      </c>
      <c r="T115" s="87">
        <f t="shared" si="19"/>
        <v>32</v>
      </c>
      <c r="U115" s="29">
        <v>90</v>
      </c>
      <c r="V115" s="66">
        <f t="shared" si="20"/>
        <v>8.9409894695012919E-3</v>
      </c>
      <c r="W115" s="87">
        <f t="shared" si="21"/>
        <v>25</v>
      </c>
      <c r="X115" s="29">
        <v>84</v>
      </c>
      <c r="Y115" s="66">
        <f t="shared" si="22"/>
        <v>7.2570194384449244E-3</v>
      </c>
      <c r="Z115" s="87">
        <f t="shared" si="23"/>
        <v>27</v>
      </c>
      <c r="AA115" s="29">
        <v>30</v>
      </c>
      <c r="AB115" s="66">
        <f t="shared" si="24"/>
        <v>5.0770011846336099E-3</v>
      </c>
      <c r="AC115" s="87">
        <f t="shared" si="25"/>
        <v>35</v>
      </c>
      <c r="AD115" s="29">
        <v>14</v>
      </c>
      <c r="AE115" s="66">
        <f t="shared" si="26"/>
        <v>3.3898305084745762E-3</v>
      </c>
      <c r="AF115" s="87">
        <f t="shared" si="27"/>
        <v>47</v>
      </c>
      <c r="AG115" s="29">
        <v>16</v>
      </c>
      <c r="AH115" s="66">
        <f t="shared" si="28"/>
        <v>3.246753246753247E-3</v>
      </c>
      <c r="AI115" s="87">
        <f t="shared" si="29"/>
        <v>51</v>
      </c>
      <c r="AJ115" s="29">
        <v>5</v>
      </c>
      <c r="AK115" s="66">
        <f t="shared" si="30"/>
        <v>7.3099415204678359E-3</v>
      </c>
      <c r="AL115" s="87">
        <f t="shared" si="31"/>
        <v>38</v>
      </c>
      <c r="AM115" s="30">
        <v>286</v>
      </c>
    </row>
    <row r="116" spans="1:39" x14ac:dyDescent="0.25">
      <c r="A116" s="25" t="s">
        <v>268</v>
      </c>
      <c r="B116" s="26" t="s">
        <v>38</v>
      </c>
      <c r="C116" s="27" t="s">
        <v>39</v>
      </c>
      <c r="D116" s="28" t="s">
        <v>269</v>
      </c>
      <c r="E116" s="28" t="str">
        <f>VLOOKUP(D116,Sheet2!A$1:B$353,2,FALSE)</f>
        <v>Major Urban</v>
      </c>
      <c r="F116" s="29">
        <v>870</v>
      </c>
      <c r="G116" s="29">
        <v>5650</v>
      </c>
      <c r="H116" s="29">
        <v>22652</v>
      </c>
      <c r="I116" s="29">
        <v>44715</v>
      </c>
      <c r="J116" s="29">
        <v>17925</v>
      </c>
      <c r="K116" s="29">
        <v>9590</v>
      </c>
      <c r="L116" s="29">
        <v>4864</v>
      </c>
      <c r="M116" s="29">
        <v>406</v>
      </c>
      <c r="N116" s="30">
        <v>106672</v>
      </c>
      <c r="O116" s="31">
        <v>40</v>
      </c>
      <c r="P116" s="66">
        <f t="shared" si="16"/>
        <v>4.5977011494252873E-2</v>
      </c>
      <c r="Q116" s="87">
        <f t="shared" si="17"/>
        <v>8</v>
      </c>
      <c r="R116" s="29">
        <v>100</v>
      </c>
      <c r="S116" s="66">
        <f t="shared" si="18"/>
        <v>1.7699115044247787E-2</v>
      </c>
      <c r="T116" s="87">
        <f t="shared" si="19"/>
        <v>8</v>
      </c>
      <c r="U116" s="29">
        <v>324</v>
      </c>
      <c r="V116" s="66">
        <f t="shared" si="20"/>
        <v>1.4303372770616281E-2</v>
      </c>
      <c r="W116" s="87">
        <f t="shared" si="21"/>
        <v>10</v>
      </c>
      <c r="X116" s="29">
        <v>343</v>
      </c>
      <c r="Y116" s="66">
        <f t="shared" si="22"/>
        <v>7.6708039807670807E-3</v>
      </c>
      <c r="Z116" s="87">
        <f t="shared" si="23"/>
        <v>26</v>
      </c>
      <c r="AA116" s="29">
        <v>121</v>
      </c>
      <c r="AB116" s="66">
        <f t="shared" si="24"/>
        <v>6.7503486750348672E-3</v>
      </c>
      <c r="AC116" s="87">
        <f t="shared" si="25"/>
        <v>24</v>
      </c>
      <c r="AD116" s="29">
        <v>57</v>
      </c>
      <c r="AE116" s="66">
        <f t="shared" si="26"/>
        <v>5.9436913451511994E-3</v>
      </c>
      <c r="AF116" s="87">
        <f t="shared" si="27"/>
        <v>35</v>
      </c>
      <c r="AG116" s="29">
        <v>26</v>
      </c>
      <c r="AH116" s="66">
        <f t="shared" si="28"/>
        <v>5.3453947368421054E-3</v>
      </c>
      <c r="AI116" s="87">
        <f t="shared" si="29"/>
        <v>38</v>
      </c>
      <c r="AJ116" s="29">
        <v>3</v>
      </c>
      <c r="AK116" s="66">
        <f t="shared" si="30"/>
        <v>7.3891625615763543E-3</v>
      </c>
      <c r="AL116" s="87">
        <f t="shared" si="31"/>
        <v>37</v>
      </c>
      <c r="AM116" s="30">
        <v>1014</v>
      </c>
    </row>
    <row r="117" spans="1:39" x14ac:dyDescent="0.25">
      <c r="A117" s="25" t="s">
        <v>398</v>
      </c>
      <c r="B117" s="26" t="s">
        <v>18</v>
      </c>
      <c r="C117" s="27" t="s">
        <v>19</v>
      </c>
      <c r="D117" s="28" t="s">
        <v>675</v>
      </c>
      <c r="E117" s="28" t="str">
        <f>VLOOKUP(D117,Sheet2!A$1:B$353,2,FALSE)</f>
        <v>Other Urban</v>
      </c>
      <c r="F117" s="29">
        <v>1011</v>
      </c>
      <c r="G117" s="29">
        <v>3601</v>
      </c>
      <c r="H117" s="29">
        <v>11465</v>
      </c>
      <c r="I117" s="29">
        <v>16610</v>
      </c>
      <c r="J117" s="29">
        <v>10337</v>
      </c>
      <c r="K117" s="29">
        <v>7026</v>
      </c>
      <c r="L117" s="29">
        <v>6989</v>
      </c>
      <c r="M117" s="29">
        <v>936</v>
      </c>
      <c r="N117" s="30">
        <v>57975</v>
      </c>
      <c r="O117" s="31">
        <v>14</v>
      </c>
      <c r="P117" s="66">
        <f t="shared" si="16"/>
        <v>1.3847675568743818E-2</v>
      </c>
      <c r="Q117" s="87">
        <f t="shared" si="17"/>
        <v>16</v>
      </c>
      <c r="R117" s="29">
        <v>36</v>
      </c>
      <c r="S117" s="66">
        <f t="shared" si="18"/>
        <v>9.9972229936128847E-3</v>
      </c>
      <c r="T117" s="87">
        <f t="shared" si="19"/>
        <v>15</v>
      </c>
      <c r="U117" s="29">
        <v>92</v>
      </c>
      <c r="V117" s="66">
        <f t="shared" si="20"/>
        <v>8.0244221543829038E-3</v>
      </c>
      <c r="W117" s="87">
        <f t="shared" si="21"/>
        <v>18</v>
      </c>
      <c r="X117" s="29">
        <v>104</v>
      </c>
      <c r="Y117" s="66">
        <f t="shared" si="22"/>
        <v>6.2612883804936785E-3</v>
      </c>
      <c r="Z117" s="87">
        <f t="shared" si="23"/>
        <v>21</v>
      </c>
      <c r="AA117" s="29">
        <v>54</v>
      </c>
      <c r="AB117" s="66">
        <f t="shared" si="24"/>
        <v>5.2239527909451484E-3</v>
      </c>
      <c r="AC117" s="87">
        <f t="shared" si="25"/>
        <v>22</v>
      </c>
      <c r="AD117" s="29">
        <v>29</v>
      </c>
      <c r="AE117" s="66">
        <f t="shared" si="26"/>
        <v>4.1275263307714201E-3</v>
      </c>
      <c r="AF117" s="87">
        <f t="shared" si="27"/>
        <v>35</v>
      </c>
      <c r="AG117" s="29">
        <v>28</v>
      </c>
      <c r="AH117" s="66">
        <f t="shared" si="28"/>
        <v>4.0062956073830302E-3</v>
      </c>
      <c r="AI117" s="87">
        <f t="shared" si="29"/>
        <v>41</v>
      </c>
      <c r="AJ117" s="29">
        <v>7</v>
      </c>
      <c r="AK117" s="66">
        <f t="shared" si="30"/>
        <v>7.478632478632479E-3</v>
      </c>
      <c r="AL117" s="87">
        <f t="shared" si="31"/>
        <v>26</v>
      </c>
      <c r="AM117" s="30">
        <v>364</v>
      </c>
    </row>
    <row r="118" spans="1:39" x14ac:dyDescent="0.25">
      <c r="A118" s="25" t="s">
        <v>328</v>
      </c>
      <c r="B118" s="26" t="s">
        <v>38</v>
      </c>
      <c r="C118" s="27" t="s">
        <v>39</v>
      </c>
      <c r="D118" s="28" t="s">
        <v>329</v>
      </c>
      <c r="E118" s="28" t="str">
        <f>VLOOKUP(D118,Sheet2!A$1:B$353,2,FALSE)</f>
        <v>Major Urban</v>
      </c>
      <c r="F118" s="29">
        <v>1019</v>
      </c>
      <c r="G118" s="29">
        <v>8111</v>
      </c>
      <c r="H118" s="29">
        <v>21727</v>
      </c>
      <c r="I118" s="29">
        <v>27412</v>
      </c>
      <c r="J118" s="29">
        <v>12903</v>
      </c>
      <c r="K118" s="29">
        <v>5112</v>
      </c>
      <c r="L118" s="29">
        <v>3924</v>
      </c>
      <c r="M118" s="29">
        <v>1591</v>
      </c>
      <c r="N118" s="30">
        <v>81799</v>
      </c>
      <c r="O118" s="31">
        <v>18</v>
      </c>
      <c r="P118" s="66">
        <f t="shared" si="16"/>
        <v>1.7664376840039256E-2</v>
      </c>
      <c r="Q118" s="87">
        <f t="shared" si="17"/>
        <v>18</v>
      </c>
      <c r="R118" s="29">
        <v>138</v>
      </c>
      <c r="S118" s="66">
        <f t="shared" si="18"/>
        <v>1.7013931697694488E-2</v>
      </c>
      <c r="T118" s="87">
        <f t="shared" si="19"/>
        <v>9</v>
      </c>
      <c r="U118" s="29">
        <v>306</v>
      </c>
      <c r="V118" s="66">
        <f t="shared" si="20"/>
        <v>1.4083858793206609E-2</v>
      </c>
      <c r="W118" s="87">
        <f t="shared" si="21"/>
        <v>12</v>
      </c>
      <c r="X118" s="29">
        <v>294</v>
      </c>
      <c r="Y118" s="66">
        <f t="shared" si="22"/>
        <v>1.0725229826353423E-2</v>
      </c>
      <c r="Z118" s="87">
        <f t="shared" si="23"/>
        <v>18</v>
      </c>
      <c r="AA118" s="29">
        <v>159</v>
      </c>
      <c r="AB118" s="66">
        <f t="shared" si="24"/>
        <v>1.2322715647523831E-2</v>
      </c>
      <c r="AC118" s="87">
        <f t="shared" si="25"/>
        <v>15</v>
      </c>
      <c r="AD118" s="29">
        <v>70</v>
      </c>
      <c r="AE118" s="66">
        <f t="shared" si="26"/>
        <v>1.3693270735524257E-2</v>
      </c>
      <c r="AF118" s="87">
        <f t="shared" si="27"/>
        <v>14</v>
      </c>
      <c r="AG118" s="29">
        <v>68</v>
      </c>
      <c r="AH118" s="66">
        <f t="shared" si="28"/>
        <v>1.7329255861365953E-2</v>
      </c>
      <c r="AI118" s="87">
        <f t="shared" si="29"/>
        <v>11</v>
      </c>
      <c r="AJ118" s="29">
        <v>12</v>
      </c>
      <c r="AK118" s="66">
        <f t="shared" si="30"/>
        <v>7.54242614707731E-3</v>
      </c>
      <c r="AL118" s="87">
        <f t="shared" si="31"/>
        <v>36</v>
      </c>
      <c r="AM118" s="30">
        <v>1065</v>
      </c>
    </row>
    <row r="119" spans="1:39" x14ac:dyDescent="0.25">
      <c r="A119" s="25" t="s">
        <v>363</v>
      </c>
      <c r="B119" s="26" t="s">
        <v>54</v>
      </c>
      <c r="C119" s="27" t="s">
        <v>55</v>
      </c>
      <c r="D119" s="28" t="s">
        <v>664</v>
      </c>
      <c r="E119" s="28" t="str">
        <f>VLOOKUP(D119,Sheet2!A$1:B$353,2,FALSE)</f>
        <v>Rural 50</v>
      </c>
      <c r="F119" s="29">
        <v>12578</v>
      </c>
      <c r="G119" s="29">
        <v>20091</v>
      </c>
      <c r="H119" s="29">
        <v>21398</v>
      </c>
      <c r="I119" s="29">
        <v>16342</v>
      </c>
      <c r="J119" s="29">
        <v>12067</v>
      </c>
      <c r="K119" s="29">
        <v>6112</v>
      </c>
      <c r="L119" s="29">
        <v>3215</v>
      </c>
      <c r="M119" s="29">
        <v>261</v>
      </c>
      <c r="N119" s="30">
        <v>92064</v>
      </c>
      <c r="O119" s="31">
        <v>85</v>
      </c>
      <c r="P119" s="66">
        <f t="shared" si="16"/>
        <v>6.7578311337255529E-3</v>
      </c>
      <c r="Q119" s="87">
        <f t="shared" si="17"/>
        <v>34</v>
      </c>
      <c r="R119" s="29">
        <v>111</v>
      </c>
      <c r="S119" s="66">
        <f t="shared" si="18"/>
        <v>5.5248618784530384E-3</v>
      </c>
      <c r="T119" s="87">
        <f t="shared" si="19"/>
        <v>27</v>
      </c>
      <c r="U119" s="29">
        <v>115</v>
      </c>
      <c r="V119" s="66">
        <f t="shared" si="20"/>
        <v>5.3743340499112068E-3</v>
      </c>
      <c r="W119" s="87">
        <f t="shared" si="21"/>
        <v>28</v>
      </c>
      <c r="X119" s="29">
        <v>85</v>
      </c>
      <c r="Y119" s="66">
        <f t="shared" si="22"/>
        <v>5.2013217476441073E-3</v>
      </c>
      <c r="Z119" s="87">
        <f t="shared" si="23"/>
        <v>27</v>
      </c>
      <c r="AA119" s="29">
        <v>44</v>
      </c>
      <c r="AB119" s="66">
        <f t="shared" si="24"/>
        <v>3.6463081130355514E-3</v>
      </c>
      <c r="AC119" s="87">
        <f t="shared" si="25"/>
        <v>39</v>
      </c>
      <c r="AD119" s="29">
        <v>24</v>
      </c>
      <c r="AE119" s="66">
        <f t="shared" si="26"/>
        <v>3.9267015706806281E-3</v>
      </c>
      <c r="AF119" s="87">
        <f t="shared" si="27"/>
        <v>42</v>
      </c>
      <c r="AG119" s="29">
        <v>12</v>
      </c>
      <c r="AH119" s="66">
        <f t="shared" si="28"/>
        <v>3.7325038880248835E-3</v>
      </c>
      <c r="AI119" s="87">
        <f t="shared" si="29"/>
        <v>46</v>
      </c>
      <c r="AJ119" s="29">
        <v>2</v>
      </c>
      <c r="AK119" s="66">
        <f t="shared" si="30"/>
        <v>7.6628352490421452E-3</v>
      </c>
      <c r="AL119" s="87">
        <f t="shared" si="31"/>
        <v>42</v>
      </c>
      <c r="AM119" s="30">
        <v>478</v>
      </c>
    </row>
    <row r="120" spans="1:39" x14ac:dyDescent="0.25">
      <c r="A120" s="25" t="s">
        <v>401</v>
      </c>
      <c r="B120" s="26" t="s">
        <v>38</v>
      </c>
      <c r="C120" s="27" t="s">
        <v>39</v>
      </c>
      <c r="D120" s="28" t="s">
        <v>402</v>
      </c>
      <c r="E120" s="28" t="str">
        <f>VLOOKUP(D120,Sheet2!A$1:B$353,2,FALSE)</f>
        <v>Major Urban</v>
      </c>
      <c r="F120" s="29">
        <v>544</v>
      </c>
      <c r="G120" s="29">
        <v>2107</v>
      </c>
      <c r="H120" s="29">
        <v>12704</v>
      </c>
      <c r="I120" s="29">
        <v>20093</v>
      </c>
      <c r="J120" s="29">
        <v>19636</v>
      </c>
      <c r="K120" s="29">
        <v>11621</v>
      </c>
      <c r="L120" s="29">
        <v>12399</v>
      </c>
      <c r="M120" s="29">
        <v>3221</v>
      </c>
      <c r="N120" s="30">
        <v>82325</v>
      </c>
      <c r="O120" s="31">
        <v>10</v>
      </c>
      <c r="P120" s="66">
        <f t="shared" si="16"/>
        <v>1.8382352941176471E-2</v>
      </c>
      <c r="Q120" s="87">
        <f t="shared" si="17"/>
        <v>17</v>
      </c>
      <c r="R120" s="29">
        <v>24</v>
      </c>
      <c r="S120" s="66">
        <f t="shared" si="18"/>
        <v>1.1390602752728999E-2</v>
      </c>
      <c r="T120" s="87">
        <f t="shared" si="19"/>
        <v>20</v>
      </c>
      <c r="U120" s="29">
        <v>129</v>
      </c>
      <c r="V120" s="66">
        <f t="shared" si="20"/>
        <v>1.0154282115869018E-2</v>
      </c>
      <c r="W120" s="87">
        <f t="shared" si="21"/>
        <v>20</v>
      </c>
      <c r="X120" s="29">
        <v>181</v>
      </c>
      <c r="Y120" s="66">
        <f t="shared" si="22"/>
        <v>9.0081122779077285E-3</v>
      </c>
      <c r="Z120" s="87">
        <f t="shared" si="23"/>
        <v>21</v>
      </c>
      <c r="AA120" s="29">
        <v>220</v>
      </c>
      <c r="AB120" s="66">
        <f t="shared" si="24"/>
        <v>1.1203911183540437E-2</v>
      </c>
      <c r="AC120" s="87">
        <f t="shared" si="25"/>
        <v>16</v>
      </c>
      <c r="AD120" s="29">
        <v>108</v>
      </c>
      <c r="AE120" s="66">
        <f t="shared" si="26"/>
        <v>9.2935203510885467E-3</v>
      </c>
      <c r="AF120" s="87">
        <f t="shared" si="27"/>
        <v>17</v>
      </c>
      <c r="AG120" s="29">
        <v>120</v>
      </c>
      <c r="AH120" s="66">
        <f t="shared" si="28"/>
        <v>9.6781998548270028E-3</v>
      </c>
      <c r="AI120" s="87">
        <f t="shared" si="29"/>
        <v>23</v>
      </c>
      <c r="AJ120" s="29">
        <v>25</v>
      </c>
      <c r="AK120" s="66">
        <f t="shared" si="30"/>
        <v>7.7615647314498602E-3</v>
      </c>
      <c r="AL120" s="87">
        <f t="shared" si="31"/>
        <v>35</v>
      </c>
      <c r="AM120" s="30">
        <v>817</v>
      </c>
    </row>
    <row r="121" spans="1:39" x14ac:dyDescent="0.25">
      <c r="A121" s="25" t="s">
        <v>438</v>
      </c>
      <c r="B121" s="26" t="s">
        <v>18</v>
      </c>
      <c r="C121" s="27" t="s">
        <v>19</v>
      </c>
      <c r="D121" s="28" t="s">
        <v>439</v>
      </c>
      <c r="E121" s="28" t="str">
        <f>VLOOKUP(D121,Sheet2!A$1:B$353,2,FALSE)</f>
        <v>Rural 50</v>
      </c>
      <c r="F121" s="29">
        <v>1693</v>
      </c>
      <c r="G121" s="29">
        <v>3132</v>
      </c>
      <c r="H121" s="29">
        <v>10589</v>
      </c>
      <c r="I121" s="29">
        <v>11561</v>
      </c>
      <c r="J121" s="29">
        <v>7225</v>
      </c>
      <c r="K121" s="29">
        <v>5740</v>
      </c>
      <c r="L121" s="29">
        <v>7394</v>
      </c>
      <c r="M121" s="29">
        <v>1242</v>
      </c>
      <c r="N121" s="30">
        <v>48576</v>
      </c>
      <c r="O121" s="31">
        <v>49</v>
      </c>
      <c r="P121" s="66">
        <f t="shared" si="16"/>
        <v>2.8942705256940343E-2</v>
      </c>
      <c r="Q121" s="87">
        <f t="shared" si="17"/>
        <v>11</v>
      </c>
      <c r="R121" s="29">
        <v>11</v>
      </c>
      <c r="S121" s="66">
        <f t="shared" si="18"/>
        <v>3.5121328224776501E-3</v>
      </c>
      <c r="T121" s="87">
        <f t="shared" si="19"/>
        <v>39</v>
      </c>
      <c r="U121" s="29">
        <v>50</v>
      </c>
      <c r="V121" s="66">
        <f t="shared" si="20"/>
        <v>4.7218811974690713E-3</v>
      </c>
      <c r="W121" s="87">
        <f t="shared" si="21"/>
        <v>32</v>
      </c>
      <c r="X121" s="29">
        <v>47</v>
      </c>
      <c r="Y121" s="66">
        <f t="shared" si="22"/>
        <v>4.0653922671049217E-3</v>
      </c>
      <c r="Z121" s="87">
        <f t="shared" si="23"/>
        <v>36</v>
      </c>
      <c r="AA121" s="29">
        <v>25</v>
      </c>
      <c r="AB121" s="66">
        <f t="shared" si="24"/>
        <v>3.4602076124567475E-3</v>
      </c>
      <c r="AC121" s="87">
        <f t="shared" si="25"/>
        <v>41</v>
      </c>
      <c r="AD121" s="29">
        <v>33</v>
      </c>
      <c r="AE121" s="66">
        <f t="shared" si="26"/>
        <v>5.749128919860627E-3</v>
      </c>
      <c r="AF121" s="87">
        <f t="shared" si="27"/>
        <v>32</v>
      </c>
      <c r="AG121" s="29">
        <v>48</v>
      </c>
      <c r="AH121" s="66">
        <f t="shared" si="28"/>
        <v>6.4917500676223965E-3</v>
      </c>
      <c r="AI121" s="87">
        <f t="shared" si="29"/>
        <v>35</v>
      </c>
      <c r="AJ121" s="29">
        <v>10</v>
      </c>
      <c r="AK121" s="66">
        <f t="shared" si="30"/>
        <v>8.0515297906602248E-3</v>
      </c>
      <c r="AL121" s="87">
        <f t="shared" si="31"/>
        <v>41</v>
      </c>
      <c r="AM121" s="30">
        <v>273</v>
      </c>
    </row>
    <row r="122" spans="1:39" x14ac:dyDescent="0.25">
      <c r="A122" s="25" t="s">
        <v>202</v>
      </c>
      <c r="B122" s="26" t="s">
        <v>38</v>
      </c>
      <c r="C122" s="27" t="s">
        <v>39</v>
      </c>
      <c r="D122" s="28" t="s">
        <v>203</v>
      </c>
      <c r="E122" s="28" t="str">
        <f>VLOOKUP(D122,Sheet2!A$1:B$353,2,FALSE)</f>
        <v>Major Urban</v>
      </c>
      <c r="F122" s="29">
        <v>5006</v>
      </c>
      <c r="G122" s="29">
        <v>11379</v>
      </c>
      <c r="H122" s="29">
        <v>33270</v>
      </c>
      <c r="I122" s="29">
        <v>35870</v>
      </c>
      <c r="J122" s="29">
        <v>20802</v>
      </c>
      <c r="K122" s="29">
        <v>8966</v>
      </c>
      <c r="L122" s="29">
        <v>5821</v>
      </c>
      <c r="M122" s="29">
        <v>867</v>
      </c>
      <c r="N122" s="30">
        <v>121981</v>
      </c>
      <c r="O122" s="31">
        <v>28</v>
      </c>
      <c r="P122" s="66">
        <f t="shared" si="16"/>
        <v>5.593288054334798E-3</v>
      </c>
      <c r="Q122" s="87">
        <f t="shared" si="17"/>
        <v>45</v>
      </c>
      <c r="R122" s="29">
        <v>150</v>
      </c>
      <c r="S122" s="66">
        <f t="shared" si="18"/>
        <v>1.3182177695755339E-2</v>
      </c>
      <c r="T122" s="87">
        <f t="shared" si="19"/>
        <v>16</v>
      </c>
      <c r="U122" s="29">
        <v>349</v>
      </c>
      <c r="V122" s="66">
        <f t="shared" si="20"/>
        <v>1.0489930868650436E-2</v>
      </c>
      <c r="W122" s="87">
        <f t="shared" si="21"/>
        <v>18</v>
      </c>
      <c r="X122" s="29">
        <v>281</v>
      </c>
      <c r="Y122" s="66">
        <f t="shared" si="22"/>
        <v>7.8338444382492333E-3</v>
      </c>
      <c r="Z122" s="87">
        <f t="shared" si="23"/>
        <v>25</v>
      </c>
      <c r="AA122" s="29">
        <v>114</v>
      </c>
      <c r="AB122" s="66">
        <f t="shared" si="24"/>
        <v>5.4802422843957315E-3</v>
      </c>
      <c r="AC122" s="87">
        <f t="shared" si="25"/>
        <v>33</v>
      </c>
      <c r="AD122" s="29">
        <v>54</v>
      </c>
      <c r="AE122" s="66">
        <f t="shared" si="26"/>
        <v>6.0227526210127145E-3</v>
      </c>
      <c r="AF122" s="87">
        <f t="shared" si="27"/>
        <v>34</v>
      </c>
      <c r="AG122" s="29">
        <v>33</v>
      </c>
      <c r="AH122" s="66">
        <f t="shared" si="28"/>
        <v>5.6691290156330523E-3</v>
      </c>
      <c r="AI122" s="87">
        <f t="shared" si="29"/>
        <v>36</v>
      </c>
      <c r="AJ122" s="29">
        <v>7</v>
      </c>
      <c r="AK122" s="66">
        <f t="shared" si="30"/>
        <v>8.0738177623990767E-3</v>
      </c>
      <c r="AL122" s="87">
        <f t="shared" si="31"/>
        <v>34</v>
      </c>
      <c r="AM122" s="30">
        <v>1016</v>
      </c>
    </row>
    <row r="123" spans="1:39" x14ac:dyDescent="0.25">
      <c r="A123" s="25" t="s">
        <v>24</v>
      </c>
      <c r="B123" s="26" t="s">
        <v>18</v>
      </c>
      <c r="C123" s="27" t="s">
        <v>25</v>
      </c>
      <c r="D123" s="28" t="s">
        <v>26</v>
      </c>
      <c r="E123" s="28" t="str">
        <f>VLOOKUP(D123,Sheet2!A$1:B$353,2,FALSE)</f>
        <v>Significant Rural</v>
      </c>
      <c r="F123" s="29">
        <v>21654</v>
      </c>
      <c r="G123" s="29">
        <v>11519</v>
      </c>
      <c r="H123" s="29">
        <v>9973</v>
      </c>
      <c r="I123" s="29">
        <v>5937</v>
      </c>
      <c r="J123" s="29">
        <v>2915</v>
      </c>
      <c r="K123" s="29">
        <v>1530</v>
      </c>
      <c r="L123" s="29">
        <v>1338</v>
      </c>
      <c r="M123" s="29">
        <v>120</v>
      </c>
      <c r="N123" s="30">
        <v>54986</v>
      </c>
      <c r="O123" s="31">
        <v>102</v>
      </c>
      <c r="P123" s="66">
        <f t="shared" si="16"/>
        <v>4.7104461069548348E-3</v>
      </c>
      <c r="Q123" s="87">
        <f t="shared" si="17"/>
        <v>41</v>
      </c>
      <c r="R123" s="29">
        <v>60</v>
      </c>
      <c r="S123" s="66">
        <f t="shared" si="18"/>
        <v>5.2087854848511155E-3</v>
      </c>
      <c r="T123" s="87">
        <f t="shared" si="19"/>
        <v>27</v>
      </c>
      <c r="U123" s="29">
        <v>67</v>
      </c>
      <c r="V123" s="66">
        <f t="shared" si="20"/>
        <v>6.7181389752331297E-3</v>
      </c>
      <c r="W123" s="87">
        <f t="shared" si="21"/>
        <v>22</v>
      </c>
      <c r="X123" s="29">
        <v>24</v>
      </c>
      <c r="Y123" s="66">
        <f t="shared" si="22"/>
        <v>4.0424456796361802E-3</v>
      </c>
      <c r="Z123" s="87">
        <f t="shared" si="23"/>
        <v>33</v>
      </c>
      <c r="AA123" s="29">
        <v>9</v>
      </c>
      <c r="AB123" s="66">
        <f t="shared" si="24"/>
        <v>3.0874785591766723E-3</v>
      </c>
      <c r="AC123" s="87">
        <f t="shared" si="25"/>
        <v>40</v>
      </c>
      <c r="AD123" s="29">
        <v>10</v>
      </c>
      <c r="AE123" s="66">
        <f t="shared" si="26"/>
        <v>6.5359477124183009E-3</v>
      </c>
      <c r="AF123" s="87">
        <f t="shared" si="27"/>
        <v>24</v>
      </c>
      <c r="AG123" s="29">
        <v>13</v>
      </c>
      <c r="AH123" s="66">
        <f t="shared" si="28"/>
        <v>9.7159940209267555E-3</v>
      </c>
      <c r="AI123" s="87">
        <f t="shared" si="29"/>
        <v>19</v>
      </c>
      <c r="AJ123" s="29">
        <v>1</v>
      </c>
      <c r="AK123" s="66">
        <f t="shared" si="30"/>
        <v>8.3333333333333332E-3</v>
      </c>
      <c r="AL123" s="87">
        <f t="shared" si="31"/>
        <v>38</v>
      </c>
      <c r="AM123" s="30">
        <v>286</v>
      </c>
    </row>
    <row r="124" spans="1:39" x14ac:dyDescent="0.25">
      <c r="A124" s="25" t="s">
        <v>600</v>
      </c>
      <c r="B124" s="26" t="s">
        <v>43</v>
      </c>
      <c r="C124" s="27" t="s">
        <v>60</v>
      </c>
      <c r="D124" s="28" t="s">
        <v>601</v>
      </c>
      <c r="E124" s="28" t="str">
        <f>VLOOKUP(D124,Sheet2!A$1:B$353,2,FALSE)</f>
        <v>Major Urban</v>
      </c>
      <c r="F124" s="29">
        <v>55417</v>
      </c>
      <c r="G124" s="29">
        <v>22991</v>
      </c>
      <c r="H124" s="29">
        <v>15751</v>
      </c>
      <c r="I124" s="29">
        <v>6233</v>
      </c>
      <c r="J124" s="29">
        <v>2914</v>
      </c>
      <c r="K124" s="29">
        <v>1644</v>
      </c>
      <c r="L124" s="29">
        <v>888</v>
      </c>
      <c r="M124" s="29">
        <v>120</v>
      </c>
      <c r="N124" s="30">
        <v>105958</v>
      </c>
      <c r="O124" s="31">
        <v>410</v>
      </c>
      <c r="P124" s="66">
        <f t="shared" si="16"/>
        <v>7.3984517386361586E-3</v>
      </c>
      <c r="Q124" s="87">
        <f t="shared" si="17"/>
        <v>32</v>
      </c>
      <c r="R124" s="29">
        <v>130</v>
      </c>
      <c r="S124" s="66">
        <f t="shared" si="18"/>
        <v>5.654386499064851E-3</v>
      </c>
      <c r="T124" s="87">
        <f t="shared" si="19"/>
        <v>44</v>
      </c>
      <c r="U124" s="29">
        <v>86</v>
      </c>
      <c r="V124" s="66">
        <f t="shared" si="20"/>
        <v>5.459970795505047E-3</v>
      </c>
      <c r="W124" s="87">
        <f t="shared" si="21"/>
        <v>37</v>
      </c>
      <c r="X124" s="29">
        <v>41</v>
      </c>
      <c r="Y124" s="66">
        <f t="shared" si="22"/>
        <v>6.5778918658751804E-3</v>
      </c>
      <c r="Z124" s="87">
        <f t="shared" si="23"/>
        <v>29</v>
      </c>
      <c r="AA124" s="29">
        <v>13</v>
      </c>
      <c r="AB124" s="66">
        <f t="shared" si="24"/>
        <v>4.4612216884008238E-3</v>
      </c>
      <c r="AC124" s="87">
        <f t="shared" si="25"/>
        <v>37</v>
      </c>
      <c r="AD124" s="29">
        <v>14</v>
      </c>
      <c r="AE124" s="66">
        <f t="shared" si="26"/>
        <v>8.5158150851581509E-3</v>
      </c>
      <c r="AF124" s="87">
        <f t="shared" si="27"/>
        <v>22</v>
      </c>
      <c r="AG124" s="29">
        <v>6</v>
      </c>
      <c r="AH124" s="66">
        <f t="shared" si="28"/>
        <v>6.7567567567567571E-3</v>
      </c>
      <c r="AI124" s="87">
        <f t="shared" si="29"/>
        <v>32</v>
      </c>
      <c r="AJ124" s="29">
        <v>1</v>
      </c>
      <c r="AK124" s="66">
        <f t="shared" si="30"/>
        <v>8.3333333333333332E-3</v>
      </c>
      <c r="AL124" s="87">
        <f t="shared" si="31"/>
        <v>33</v>
      </c>
      <c r="AM124" s="30">
        <v>701</v>
      </c>
    </row>
    <row r="125" spans="1:39" x14ac:dyDescent="0.25">
      <c r="A125" s="25" t="s">
        <v>542</v>
      </c>
      <c r="B125" s="26" t="s">
        <v>43</v>
      </c>
      <c r="C125" s="27" t="s">
        <v>22</v>
      </c>
      <c r="D125" s="28" t="s">
        <v>543</v>
      </c>
      <c r="E125" s="28" t="str">
        <f>VLOOKUP(D125,Sheet2!A$1:B$353,2,FALSE)</f>
        <v>Major Urban</v>
      </c>
      <c r="F125" s="29">
        <v>18567</v>
      </c>
      <c r="G125" s="29">
        <v>20773</v>
      </c>
      <c r="H125" s="29">
        <v>26032</v>
      </c>
      <c r="I125" s="29">
        <v>14504</v>
      </c>
      <c r="J125" s="29">
        <v>7585</v>
      </c>
      <c r="K125" s="29">
        <v>4386</v>
      </c>
      <c r="L125" s="29">
        <v>4114</v>
      </c>
      <c r="M125" s="29">
        <v>956</v>
      </c>
      <c r="N125" s="30">
        <v>96917</v>
      </c>
      <c r="O125" s="31">
        <v>119</v>
      </c>
      <c r="P125" s="66">
        <f t="shared" si="16"/>
        <v>6.409220660311305E-3</v>
      </c>
      <c r="Q125" s="87">
        <f t="shared" si="17"/>
        <v>41</v>
      </c>
      <c r="R125" s="29">
        <v>147</v>
      </c>
      <c r="S125" s="66">
        <f t="shared" si="18"/>
        <v>7.0764935252491216E-3</v>
      </c>
      <c r="T125" s="87">
        <f t="shared" si="19"/>
        <v>33</v>
      </c>
      <c r="U125" s="29">
        <v>136</v>
      </c>
      <c r="V125" s="66">
        <f t="shared" si="20"/>
        <v>5.2243392747387827E-3</v>
      </c>
      <c r="W125" s="87">
        <f t="shared" si="21"/>
        <v>44</v>
      </c>
      <c r="X125" s="29">
        <v>100</v>
      </c>
      <c r="Y125" s="66">
        <f t="shared" si="22"/>
        <v>6.8946497517926092E-3</v>
      </c>
      <c r="Z125" s="87">
        <f t="shared" si="23"/>
        <v>28</v>
      </c>
      <c r="AA125" s="29">
        <v>31</v>
      </c>
      <c r="AB125" s="66">
        <f t="shared" si="24"/>
        <v>4.0870138431114041E-3</v>
      </c>
      <c r="AC125" s="87">
        <f t="shared" si="25"/>
        <v>40</v>
      </c>
      <c r="AD125" s="29">
        <v>37</v>
      </c>
      <c r="AE125" s="66">
        <f t="shared" si="26"/>
        <v>8.4359325125398996E-3</v>
      </c>
      <c r="AF125" s="87">
        <f t="shared" si="27"/>
        <v>23</v>
      </c>
      <c r="AG125" s="29">
        <v>24</v>
      </c>
      <c r="AH125" s="66">
        <f t="shared" si="28"/>
        <v>5.8337384540593099E-3</v>
      </c>
      <c r="AI125" s="87">
        <f t="shared" si="29"/>
        <v>35</v>
      </c>
      <c r="AJ125" s="29">
        <v>8</v>
      </c>
      <c r="AK125" s="66">
        <f t="shared" si="30"/>
        <v>8.368200836820083E-3</v>
      </c>
      <c r="AL125" s="87">
        <f t="shared" si="31"/>
        <v>32</v>
      </c>
      <c r="AM125" s="30">
        <v>602</v>
      </c>
    </row>
    <row r="126" spans="1:39" x14ac:dyDescent="0.25">
      <c r="A126" s="25" t="s">
        <v>68</v>
      </c>
      <c r="B126" s="26" t="s">
        <v>43</v>
      </c>
      <c r="C126" s="27" t="s">
        <v>22</v>
      </c>
      <c r="D126" s="28" t="s">
        <v>69</v>
      </c>
      <c r="E126" s="28" t="str">
        <f>VLOOKUP(D126,Sheet2!A$1:B$353,2,FALSE)</f>
        <v>Major Urban</v>
      </c>
      <c r="F126" s="29">
        <v>63156</v>
      </c>
      <c r="G126" s="29">
        <v>21062</v>
      </c>
      <c r="H126" s="29">
        <v>18163</v>
      </c>
      <c r="I126" s="29">
        <v>10256</v>
      </c>
      <c r="J126" s="29">
        <v>5274</v>
      </c>
      <c r="K126" s="29">
        <v>2176</v>
      </c>
      <c r="L126" s="29">
        <v>1785</v>
      </c>
      <c r="M126" s="29">
        <v>233</v>
      </c>
      <c r="N126" s="30">
        <v>122105</v>
      </c>
      <c r="O126" s="31">
        <v>387</v>
      </c>
      <c r="P126" s="66">
        <f t="shared" si="16"/>
        <v>6.1276838305149156E-3</v>
      </c>
      <c r="Q126" s="87">
        <f t="shared" si="17"/>
        <v>42</v>
      </c>
      <c r="R126" s="29">
        <v>137</v>
      </c>
      <c r="S126" s="66">
        <f t="shared" si="18"/>
        <v>6.5046054505744945E-3</v>
      </c>
      <c r="T126" s="87">
        <f t="shared" si="19"/>
        <v>37</v>
      </c>
      <c r="U126" s="29">
        <v>99</v>
      </c>
      <c r="V126" s="66">
        <f t="shared" si="20"/>
        <v>5.450641413863349E-3</v>
      </c>
      <c r="W126" s="87">
        <f t="shared" si="21"/>
        <v>38</v>
      </c>
      <c r="X126" s="29">
        <v>59</v>
      </c>
      <c r="Y126" s="66">
        <f t="shared" si="22"/>
        <v>5.7527301092043679E-3</v>
      </c>
      <c r="Z126" s="87">
        <f t="shared" si="23"/>
        <v>36</v>
      </c>
      <c r="AA126" s="29">
        <v>30</v>
      </c>
      <c r="AB126" s="66">
        <f t="shared" si="24"/>
        <v>5.6882821387940841E-3</v>
      </c>
      <c r="AC126" s="87">
        <f t="shared" si="25"/>
        <v>32</v>
      </c>
      <c r="AD126" s="29">
        <v>15</v>
      </c>
      <c r="AE126" s="66">
        <f t="shared" si="26"/>
        <v>6.8933823529411763E-3</v>
      </c>
      <c r="AF126" s="87">
        <f t="shared" si="27"/>
        <v>29</v>
      </c>
      <c r="AG126" s="29">
        <v>17</v>
      </c>
      <c r="AH126" s="66">
        <f t="shared" si="28"/>
        <v>9.5238095238095247E-3</v>
      </c>
      <c r="AI126" s="87">
        <f t="shared" si="29"/>
        <v>24</v>
      </c>
      <c r="AJ126" s="29">
        <v>2</v>
      </c>
      <c r="AK126" s="66">
        <f t="shared" si="30"/>
        <v>8.5836909871244635E-3</v>
      </c>
      <c r="AL126" s="87">
        <f t="shared" si="31"/>
        <v>31</v>
      </c>
      <c r="AM126" s="30">
        <v>746</v>
      </c>
    </row>
    <row r="127" spans="1:39" x14ac:dyDescent="0.25">
      <c r="A127" s="25" t="s">
        <v>448</v>
      </c>
      <c r="B127" s="26" t="s">
        <v>18</v>
      </c>
      <c r="C127" s="27" t="s">
        <v>19</v>
      </c>
      <c r="D127" s="28" t="s">
        <v>449</v>
      </c>
      <c r="E127" s="28" t="str">
        <f>VLOOKUP(D127,Sheet2!A$1:B$353,2,FALSE)</f>
        <v>Rural 50</v>
      </c>
      <c r="F127" s="29">
        <v>635</v>
      </c>
      <c r="G127" s="29">
        <v>875</v>
      </c>
      <c r="H127" s="29">
        <v>3458</v>
      </c>
      <c r="I127" s="29">
        <v>5666</v>
      </c>
      <c r="J127" s="29">
        <v>4994</v>
      </c>
      <c r="K127" s="29">
        <v>3410</v>
      </c>
      <c r="L127" s="29">
        <v>6926</v>
      </c>
      <c r="M127" s="29">
        <v>1949</v>
      </c>
      <c r="N127" s="30">
        <v>27913</v>
      </c>
      <c r="O127" s="31">
        <v>10</v>
      </c>
      <c r="P127" s="66">
        <f t="shared" si="16"/>
        <v>1.5748031496062992E-2</v>
      </c>
      <c r="Q127" s="87">
        <f t="shared" si="17"/>
        <v>15</v>
      </c>
      <c r="R127" s="29">
        <v>8</v>
      </c>
      <c r="S127" s="66">
        <f t="shared" si="18"/>
        <v>9.1428571428571435E-3</v>
      </c>
      <c r="T127" s="87">
        <f t="shared" si="19"/>
        <v>13</v>
      </c>
      <c r="U127" s="29">
        <v>23</v>
      </c>
      <c r="V127" s="66">
        <f t="shared" si="20"/>
        <v>6.6512434933487562E-3</v>
      </c>
      <c r="W127" s="87">
        <f t="shared" si="21"/>
        <v>21</v>
      </c>
      <c r="X127" s="29">
        <v>23</v>
      </c>
      <c r="Y127" s="66">
        <f t="shared" si="22"/>
        <v>4.0593010942463819E-3</v>
      </c>
      <c r="Z127" s="87">
        <f t="shared" si="23"/>
        <v>37</v>
      </c>
      <c r="AA127" s="29">
        <v>26</v>
      </c>
      <c r="AB127" s="66">
        <f t="shared" si="24"/>
        <v>5.2062474969963961E-3</v>
      </c>
      <c r="AC127" s="87">
        <f t="shared" si="25"/>
        <v>32</v>
      </c>
      <c r="AD127" s="29">
        <v>35</v>
      </c>
      <c r="AE127" s="66">
        <f t="shared" si="26"/>
        <v>1.0263929618768328E-2</v>
      </c>
      <c r="AF127" s="87">
        <f t="shared" si="27"/>
        <v>17</v>
      </c>
      <c r="AG127" s="29">
        <v>33</v>
      </c>
      <c r="AH127" s="66">
        <f t="shared" si="28"/>
        <v>4.7646549234767544E-3</v>
      </c>
      <c r="AI127" s="87">
        <f t="shared" si="29"/>
        <v>42</v>
      </c>
      <c r="AJ127" s="29">
        <v>17</v>
      </c>
      <c r="AK127" s="66">
        <f t="shared" si="30"/>
        <v>8.7224217547460237E-3</v>
      </c>
      <c r="AL127" s="87">
        <f t="shared" si="31"/>
        <v>40</v>
      </c>
      <c r="AM127" s="30">
        <v>175</v>
      </c>
    </row>
    <row r="128" spans="1:39" x14ac:dyDescent="0.25">
      <c r="A128" s="25" t="s">
        <v>204</v>
      </c>
      <c r="B128" s="26" t="s">
        <v>18</v>
      </c>
      <c r="C128" s="27" t="s">
        <v>10</v>
      </c>
      <c r="D128" s="28" t="s">
        <v>205</v>
      </c>
      <c r="E128" s="28" t="str">
        <f>VLOOKUP(D128,Sheet2!A$1:B$353,2,FALSE)</f>
        <v>Significant Rural</v>
      </c>
      <c r="F128" s="29">
        <v>1750</v>
      </c>
      <c r="G128" s="29">
        <v>4901</v>
      </c>
      <c r="H128" s="29">
        <v>11375</v>
      </c>
      <c r="I128" s="29">
        <v>13690</v>
      </c>
      <c r="J128" s="29">
        <v>9346</v>
      </c>
      <c r="K128" s="29">
        <v>6708</v>
      </c>
      <c r="L128" s="29">
        <v>5788</v>
      </c>
      <c r="M128" s="29">
        <v>1131</v>
      </c>
      <c r="N128" s="30">
        <v>54689</v>
      </c>
      <c r="O128" s="31">
        <v>24</v>
      </c>
      <c r="P128" s="66">
        <f t="shared" si="16"/>
        <v>1.3714285714285714E-2</v>
      </c>
      <c r="Q128" s="87">
        <f t="shared" si="17"/>
        <v>15</v>
      </c>
      <c r="R128" s="29">
        <v>42</v>
      </c>
      <c r="S128" s="66">
        <f t="shared" si="18"/>
        <v>8.5696796572128139E-3</v>
      </c>
      <c r="T128" s="87">
        <f t="shared" si="19"/>
        <v>16</v>
      </c>
      <c r="U128" s="29">
        <v>59</v>
      </c>
      <c r="V128" s="66">
        <f t="shared" si="20"/>
        <v>5.1868131868131866E-3</v>
      </c>
      <c r="W128" s="87">
        <f t="shared" si="21"/>
        <v>26</v>
      </c>
      <c r="X128" s="29">
        <v>45</v>
      </c>
      <c r="Y128" s="66">
        <f t="shared" si="22"/>
        <v>3.2870708546384221E-3</v>
      </c>
      <c r="Z128" s="87">
        <f t="shared" si="23"/>
        <v>40</v>
      </c>
      <c r="AA128" s="29">
        <v>24</v>
      </c>
      <c r="AB128" s="66">
        <f t="shared" si="24"/>
        <v>2.5679435052428845E-3</v>
      </c>
      <c r="AC128" s="87">
        <f t="shared" si="25"/>
        <v>46</v>
      </c>
      <c r="AD128" s="29">
        <v>32</v>
      </c>
      <c r="AE128" s="66">
        <f t="shared" si="26"/>
        <v>4.7704233750745376E-3</v>
      </c>
      <c r="AF128" s="87">
        <f t="shared" si="27"/>
        <v>34</v>
      </c>
      <c r="AG128" s="29">
        <v>34</v>
      </c>
      <c r="AH128" s="66">
        <f t="shared" si="28"/>
        <v>5.874222529371113E-3</v>
      </c>
      <c r="AI128" s="87">
        <f t="shared" si="29"/>
        <v>34</v>
      </c>
      <c r="AJ128" s="29">
        <v>10</v>
      </c>
      <c r="AK128" s="66">
        <f t="shared" si="30"/>
        <v>8.8417329796640146E-3</v>
      </c>
      <c r="AL128" s="87">
        <f t="shared" si="31"/>
        <v>37</v>
      </c>
      <c r="AM128" s="30">
        <v>270</v>
      </c>
    </row>
    <row r="129" spans="1:39" x14ac:dyDescent="0.25">
      <c r="A129" s="25" t="s">
        <v>300</v>
      </c>
      <c r="B129" s="26" t="s">
        <v>43</v>
      </c>
      <c r="C129" s="27" t="s">
        <v>44</v>
      </c>
      <c r="D129" s="28" t="s">
        <v>301</v>
      </c>
      <c r="E129" s="28" t="str">
        <f>VLOOKUP(D129,Sheet2!A$1:B$353,2,FALSE)</f>
        <v>Major Urban</v>
      </c>
      <c r="F129" s="29">
        <v>133813</v>
      </c>
      <c r="G129" s="29">
        <v>72013</v>
      </c>
      <c r="H129" s="29">
        <v>65233</v>
      </c>
      <c r="I129" s="29">
        <v>32292</v>
      </c>
      <c r="J129" s="29">
        <v>19585</v>
      </c>
      <c r="K129" s="29">
        <v>9279</v>
      </c>
      <c r="L129" s="29">
        <v>6492</v>
      </c>
      <c r="M129" s="29">
        <v>678</v>
      </c>
      <c r="N129" s="30">
        <v>339385</v>
      </c>
      <c r="O129" s="31">
        <v>651</v>
      </c>
      <c r="P129" s="66">
        <f t="shared" si="16"/>
        <v>4.8649981690867105E-3</v>
      </c>
      <c r="Q129" s="87">
        <f t="shared" si="17"/>
        <v>46</v>
      </c>
      <c r="R129" s="29">
        <v>461</v>
      </c>
      <c r="S129" s="66">
        <f t="shared" si="18"/>
        <v>6.4016219293738632E-3</v>
      </c>
      <c r="T129" s="87">
        <f t="shared" si="19"/>
        <v>39</v>
      </c>
      <c r="U129" s="29">
        <v>397</v>
      </c>
      <c r="V129" s="66">
        <f t="shared" si="20"/>
        <v>6.0858767801572821E-3</v>
      </c>
      <c r="W129" s="87">
        <f t="shared" si="21"/>
        <v>31</v>
      </c>
      <c r="X129" s="29">
        <v>293</v>
      </c>
      <c r="Y129" s="66">
        <f t="shared" si="22"/>
        <v>9.0734547256286387E-3</v>
      </c>
      <c r="Z129" s="87">
        <f t="shared" si="23"/>
        <v>20</v>
      </c>
      <c r="AA129" s="29">
        <v>128</v>
      </c>
      <c r="AB129" s="66">
        <f t="shared" si="24"/>
        <v>6.5356139902986981E-3</v>
      </c>
      <c r="AC129" s="87">
        <f t="shared" si="25"/>
        <v>26</v>
      </c>
      <c r="AD129" s="29">
        <v>51</v>
      </c>
      <c r="AE129" s="66">
        <f t="shared" si="26"/>
        <v>5.4962819269317818E-3</v>
      </c>
      <c r="AF129" s="87">
        <f t="shared" si="27"/>
        <v>37</v>
      </c>
      <c r="AG129" s="29">
        <v>40</v>
      </c>
      <c r="AH129" s="66">
        <f t="shared" si="28"/>
        <v>6.1614294516327784E-3</v>
      </c>
      <c r="AI129" s="87">
        <f t="shared" si="29"/>
        <v>34</v>
      </c>
      <c r="AJ129" s="29">
        <v>6</v>
      </c>
      <c r="AK129" s="66">
        <f t="shared" si="30"/>
        <v>8.8495575221238937E-3</v>
      </c>
      <c r="AL129" s="87">
        <f t="shared" si="31"/>
        <v>30</v>
      </c>
      <c r="AM129" s="30">
        <v>2027</v>
      </c>
    </row>
    <row r="130" spans="1:39" x14ac:dyDescent="0.25">
      <c r="A130" s="25" t="s">
        <v>497</v>
      </c>
      <c r="B130" s="26" t="s">
        <v>54</v>
      </c>
      <c r="C130" s="27" t="s">
        <v>160</v>
      </c>
      <c r="D130" s="28" t="s">
        <v>682</v>
      </c>
      <c r="E130" s="28" t="str">
        <f>VLOOKUP(D130,Sheet2!A$1:B$353,2,FALSE)</f>
        <v>Large Urban</v>
      </c>
      <c r="F130" s="29">
        <v>35209</v>
      </c>
      <c r="G130" s="29">
        <v>15603</v>
      </c>
      <c r="H130" s="29">
        <v>14875</v>
      </c>
      <c r="I130" s="29">
        <v>9124</v>
      </c>
      <c r="J130" s="29">
        <v>5093</v>
      </c>
      <c r="K130" s="29">
        <v>2091</v>
      </c>
      <c r="L130" s="29">
        <v>1232</v>
      </c>
      <c r="M130" s="29">
        <v>113</v>
      </c>
      <c r="N130" s="30">
        <v>83340</v>
      </c>
      <c r="O130" s="31">
        <v>162</v>
      </c>
      <c r="P130" s="66">
        <f t="shared" si="16"/>
        <v>4.601096310602403E-3</v>
      </c>
      <c r="Q130" s="87">
        <f t="shared" si="17"/>
        <v>27</v>
      </c>
      <c r="R130" s="29">
        <v>64</v>
      </c>
      <c r="S130" s="66">
        <f t="shared" si="18"/>
        <v>4.1017752996218675E-3</v>
      </c>
      <c r="T130" s="87">
        <f t="shared" si="19"/>
        <v>26</v>
      </c>
      <c r="U130" s="29">
        <v>56</v>
      </c>
      <c r="V130" s="66">
        <f t="shared" si="20"/>
        <v>3.7647058823529413E-3</v>
      </c>
      <c r="W130" s="87">
        <f t="shared" si="21"/>
        <v>25</v>
      </c>
      <c r="X130" s="29">
        <v>47</v>
      </c>
      <c r="Y130" s="66">
        <f t="shared" si="22"/>
        <v>5.1512494519947395E-3</v>
      </c>
      <c r="Z130" s="87">
        <f t="shared" si="23"/>
        <v>21</v>
      </c>
      <c r="AA130" s="29">
        <v>20</v>
      </c>
      <c r="AB130" s="66">
        <f t="shared" si="24"/>
        <v>3.9269585705870805E-3</v>
      </c>
      <c r="AC130" s="87">
        <f t="shared" si="25"/>
        <v>25</v>
      </c>
      <c r="AD130" s="29">
        <v>14</v>
      </c>
      <c r="AE130" s="66">
        <f t="shared" si="26"/>
        <v>6.6953610712577718E-3</v>
      </c>
      <c r="AF130" s="87">
        <f t="shared" si="27"/>
        <v>17</v>
      </c>
      <c r="AG130" s="29">
        <v>10</v>
      </c>
      <c r="AH130" s="66">
        <f t="shared" si="28"/>
        <v>8.1168831168831161E-3</v>
      </c>
      <c r="AI130" s="87">
        <f t="shared" si="29"/>
        <v>13</v>
      </c>
      <c r="AJ130" s="29">
        <v>1</v>
      </c>
      <c r="AK130" s="66">
        <f t="shared" si="30"/>
        <v>8.8495575221238937E-3</v>
      </c>
      <c r="AL130" s="87">
        <f t="shared" si="31"/>
        <v>25</v>
      </c>
      <c r="AM130" s="30">
        <v>374</v>
      </c>
    </row>
    <row r="131" spans="1:39" x14ac:dyDescent="0.25">
      <c r="A131" s="25" t="s">
        <v>356</v>
      </c>
      <c r="B131" s="26" t="s">
        <v>18</v>
      </c>
      <c r="C131" s="27" t="s">
        <v>10</v>
      </c>
      <c r="D131" s="28" t="s">
        <v>357</v>
      </c>
      <c r="E131" s="28" t="str">
        <f>VLOOKUP(D131,Sheet2!A$1:B$353,2,FALSE)</f>
        <v>Significant Rural</v>
      </c>
      <c r="F131" s="29">
        <v>3260</v>
      </c>
      <c r="G131" s="29">
        <v>8620</v>
      </c>
      <c r="H131" s="29">
        <v>19372</v>
      </c>
      <c r="I131" s="29">
        <v>9750</v>
      </c>
      <c r="J131" s="29">
        <v>6892</v>
      </c>
      <c r="K131" s="29">
        <v>4381</v>
      </c>
      <c r="L131" s="29">
        <v>3124</v>
      </c>
      <c r="M131" s="29">
        <v>318</v>
      </c>
      <c r="N131" s="30">
        <v>55717</v>
      </c>
      <c r="O131" s="31">
        <v>25</v>
      </c>
      <c r="P131" s="66">
        <f t="shared" si="16"/>
        <v>7.6687116564417178E-3</v>
      </c>
      <c r="Q131" s="87">
        <f t="shared" si="17"/>
        <v>31</v>
      </c>
      <c r="R131" s="29">
        <v>67</v>
      </c>
      <c r="S131" s="66">
        <f t="shared" si="18"/>
        <v>7.7726218097447794E-3</v>
      </c>
      <c r="T131" s="87">
        <f t="shared" si="19"/>
        <v>17</v>
      </c>
      <c r="U131" s="29">
        <v>82</v>
      </c>
      <c r="V131" s="66">
        <f t="shared" si="20"/>
        <v>4.2329134833780716E-3</v>
      </c>
      <c r="W131" s="87">
        <f t="shared" si="21"/>
        <v>31</v>
      </c>
      <c r="X131" s="29">
        <v>43</v>
      </c>
      <c r="Y131" s="66">
        <f t="shared" si="22"/>
        <v>4.41025641025641E-3</v>
      </c>
      <c r="Z131" s="87">
        <f t="shared" si="23"/>
        <v>31</v>
      </c>
      <c r="AA131" s="29">
        <v>28</v>
      </c>
      <c r="AB131" s="66">
        <f t="shared" si="24"/>
        <v>4.0626813697040047E-3</v>
      </c>
      <c r="AC131" s="87">
        <f t="shared" si="25"/>
        <v>32</v>
      </c>
      <c r="AD131" s="29">
        <v>20</v>
      </c>
      <c r="AE131" s="66">
        <f t="shared" si="26"/>
        <v>4.5651677699155447E-3</v>
      </c>
      <c r="AF131" s="87">
        <f t="shared" si="27"/>
        <v>35</v>
      </c>
      <c r="AG131" s="29">
        <v>27</v>
      </c>
      <c r="AH131" s="66">
        <f t="shared" si="28"/>
        <v>8.6427656850192065E-3</v>
      </c>
      <c r="AI131" s="87">
        <f t="shared" si="29"/>
        <v>22</v>
      </c>
      <c r="AJ131" s="29">
        <v>3</v>
      </c>
      <c r="AK131" s="66">
        <f t="shared" si="30"/>
        <v>9.433962264150943E-3</v>
      </c>
      <c r="AL131" s="87">
        <f t="shared" si="31"/>
        <v>36</v>
      </c>
      <c r="AM131" s="30">
        <v>295</v>
      </c>
    </row>
    <row r="132" spans="1:39" x14ac:dyDescent="0.25">
      <c r="A132" s="25" t="s">
        <v>481</v>
      </c>
      <c r="B132" s="26" t="s">
        <v>18</v>
      </c>
      <c r="C132" s="27" t="s">
        <v>19</v>
      </c>
      <c r="D132" s="28" t="s">
        <v>482</v>
      </c>
      <c r="E132" s="28" t="str">
        <f>VLOOKUP(D132,Sheet2!A$1:B$353,2,FALSE)</f>
        <v>Major Urban</v>
      </c>
      <c r="F132" s="29">
        <v>412</v>
      </c>
      <c r="G132" s="29">
        <v>1594</v>
      </c>
      <c r="H132" s="29">
        <v>8399</v>
      </c>
      <c r="I132" s="29">
        <v>14218</v>
      </c>
      <c r="J132" s="29">
        <v>9803</v>
      </c>
      <c r="K132" s="29">
        <v>4483</v>
      </c>
      <c r="L132" s="29">
        <v>2026</v>
      </c>
      <c r="M132" s="29">
        <v>106</v>
      </c>
      <c r="N132" s="30">
        <v>41041</v>
      </c>
      <c r="O132" s="31">
        <v>3</v>
      </c>
      <c r="P132" s="66">
        <f t="shared" si="16"/>
        <v>7.2815533980582527E-3</v>
      </c>
      <c r="Q132" s="87">
        <f t="shared" si="17"/>
        <v>33</v>
      </c>
      <c r="R132" s="29">
        <v>26</v>
      </c>
      <c r="S132" s="66">
        <f t="shared" si="18"/>
        <v>1.631116687578419E-2</v>
      </c>
      <c r="T132" s="87">
        <f t="shared" si="19"/>
        <v>10</v>
      </c>
      <c r="U132" s="29">
        <v>77</v>
      </c>
      <c r="V132" s="66">
        <f t="shared" si="20"/>
        <v>9.1677580664364811E-3</v>
      </c>
      <c r="W132" s="87">
        <f t="shared" si="21"/>
        <v>22</v>
      </c>
      <c r="X132" s="29">
        <v>63</v>
      </c>
      <c r="Y132" s="66">
        <f t="shared" si="22"/>
        <v>4.4310029540019693E-3</v>
      </c>
      <c r="Z132" s="87">
        <f t="shared" si="23"/>
        <v>41</v>
      </c>
      <c r="AA132" s="29">
        <v>39</v>
      </c>
      <c r="AB132" s="66">
        <f t="shared" si="24"/>
        <v>3.9783739671529128E-3</v>
      </c>
      <c r="AC132" s="87">
        <f t="shared" si="25"/>
        <v>41</v>
      </c>
      <c r="AD132" s="29">
        <v>23</v>
      </c>
      <c r="AE132" s="66">
        <f t="shared" si="26"/>
        <v>5.1304929734552751E-3</v>
      </c>
      <c r="AF132" s="87">
        <f t="shared" si="27"/>
        <v>38</v>
      </c>
      <c r="AG132" s="29">
        <v>17</v>
      </c>
      <c r="AH132" s="66">
        <f t="shared" si="28"/>
        <v>8.3909180651530104E-3</v>
      </c>
      <c r="AI132" s="87">
        <f t="shared" si="29"/>
        <v>27</v>
      </c>
      <c r="AJ132" s="29">
        <v>1</v>
      </c>
      <c r="AK132" s="66">
        <f t="shared" si="30"/>
        <v>9.433962264150943E-3</v>
      </c>
      <c r="AL132" s="87">
        <f t="shared" si="31"/>
        <v>29</v>
      </c>
      <c r="AM132" s="30">
        <v>249</v>
      </c>
    </row>
    <row r="133" spans="1:39" x14ac:dyDescent="0.25">
      <c r="A133" s="25" t="s">
        <v>489</v>
      </c>
      <c r="B133" s="26" t="s">
        <v>18</v>
      </c>
      <c r="C133" s="27" t="s">
        <v>60</v>
      </c>
      <c r="D133" s="28" t="s">
        <v>490</v>
      </c>
      <c r="E133" s="28" t="str">
        <f>VLOOKUP(D133,Sheet2!A$1:B$353,2,FALSE)</f>
        <v>Significant Rural</v>
      </c>
      <c r="F133" s="29">
        <v>11881</v>
      </c>
      <c r="G133" s="29">
        <v>12879</v>
      </c>
      <c r="H133" s="29">
        <v>12642</v>
      </c>
      <c r="I133" s="29">
        <v>8639</v>
      </c>
      <c r="J133" s="29">
        <v>5668</v>
      </c>
      <c r="K133" s="29">
        <v>3169</v>
      </c>
      <c r="L133" s="29">
        <v>1524</v>
      </c>
      <c r="M133" s="29">
        <v>105</v>
      </c>
      <c r="N133" s="30">
        <v>56507</v>
      </c>
      <c r="O133" s="31">
        <v>84</v>
      </c>
      <c r="P133" s="66">
        <f t="shared" si="16"/>
        <v>7.0701119434391042E-3</v>
      </c>
      <c r="Q133" s="87">
        <f t="shared" si="17"/>
        <v>33</v>
      </c>
      <c r="R133" s="29">
        <v>43</v>
      </c>
      <c r="S133" s="66">
        <f t="shared" si="18"/>
        <v>3.3387685379299634E-3</v>
      </c>
      <c r="T133" s="87">
        <f t="shared" si="19"/>
        <v>39</v>
      </c>
      <c r="U133" s="29">
        <v>47</v>
      </c>
      <c r="V133" s="66">
        <f t="shared" si="20"/>
        <v>3.717766176237937E-3</v>
      </c>
      <c r="W133" s="87">
        <f t="shared" si="21"/>
        <v>33</v>
      </c>
      <c r="X133" s="29">
        <v>27</v>
      </c>
      <c r="Y133" s="66">
        <f t="shared" si="22"/>
        <v>3.1253617316819074E-3</v>
      </c>
      <c r="Z133" s="87">
        <f t="shared" si="23"/>
        <v>42</v>
      </c>
      <c r="AA133" s="29">
        <v>34</v>
      </c>
      <c r="AB133" s="66">
        <f t="shared" si="24"/>
        <v>5.9985885673959072E-3</v>
      </c>
      <c r="AC133" s="87">
        <f t="shared" si="25"/>
        <v>23</v>
      </c>
      <c r="AD133" s="29">
        <v>16</v>
      </c>
      <c r="AE133" s="66">
        <f t="shared" si="26"/>
        <v>5.0489113284947935E-3</v>
      </c>
      <c r="AF133" s="87">
        <f t="shared" si="27"/>
        <v>32</v>
      </c>
      <c r="AG133" s="29">
        <v>10</v>
      </c>
      <c r="AH133" s="66">
        <f t="shared" si="28"/>
        <v>6.5616797900262466E-3</v>
      </c>
      <c r="AI133" s="87">
        <f t="shared" si="29"/>
        <v>31</v>
      </c>
      <c r="AJ133" s="29">
        <v>1</v>
      </c>
      <c r="AK133" s="66">
        <f t="shared" si="30"/>
        <v>9.5238095238095247E-3</v>
      </c>
      <c r="AL133" s="87">
        <f t="shared" si="31"/>
        <v>35</v>
      </c>
      <c r="AM133" s="30">
        <v>262</v>
      </c>
    </row>
    <row r="134" spans="1:39" x14ac:dyDescent="0.25">
      <c r="A134" s="25" t="s">
        <v>473</v>
      </c>
      <c r="B134" s="26" t="s">
        <v>18</v>
      </c>
      <c r="C134" s="27" t="s">
        <v>60</v>
      </c>
      <c r="D134" s="28" t="s">
        <v>474</v>
      </c>
      <c r="E134" s="28" t="str">
        <f>VLOOKUP(D134,Sheet2!A$1:B$353,2,FALSE)</f>
        <v>Significant Rural</v>
      </c>
      <c r="F134" s="29">
        <v>6788</v>
      </c>
      <c r="G134" s="29">
        <v>10331</v>
      </c>
      <c r="H134" s="29">
        <v>10886</v>
      </c>
      <c r="I134" s="29">
        <v>6975</v>
      </c>
      <c r="J134" s="29">
        <v>5059</v>
      </c>
      <c r="K134" s="29">
        <v>3249</v>
      </c>
      <c r="L134" s="29">
        <v>2318</v>
      </c>
      <c r="M134" s="29">
        <v>207</v>
      </c>
      <c r="N134" s="30">
        <v>45813</v>
      </c>
      <c r="O134" s="31">
        <v>52</v>
      </c>
      <c r="P134" s="66">
        <f t="shared" ref="P134:P197" si="32">O134/F134</f>
        <v>7.6605774896876845E-3</v>
      </c>
      <c r="Q134" s="87">
        <f t="shared" ref="Q134:Q197" si="33">1+SUMPRODUCT((E$6:E$331=E134)*(P$6:P$331&gt;P134))</f>
        <v>32</v>
      </c>
      <c r="R134" s="29">
        <v>16</v>
      </c>
      <c r="S134" s="66">
        <f t="shared" ref="S134:S197" si="34">R134/G134</f>
        <v>1.5487368115380893E-3</v>
      </c>
      <c r="T134" s="87">
        <f t="shared" ref="T134:T197" si="35">1+SUMPRODUCT((E$6:E$331=E134)*(S$6:S$331&gt;S134))</f>
        <v>54</v>
      </c>
      <c r="U134" s="29">
        <v>17</v>
      </c>
      <c r="V134" s="66">
        <f t="shared" ref="V134:V197" si="36">U134/H134</f>
        <v>1.5616388021311776E-3</v>
      </c>
      <c r="W134" s="87">
        <f t="shared" ref="W134:W197" si="37">1+SUMPRODUCT((E$6:E$331=E134)*(V$6:V$331&gt;V134))</f>
        <v>50</v>
      </c>
      <c r="X134" s="29">
        <v>17</v>
      </c>
      <c r="Y134" s="66">
        <f t="shared" ref="Y134:Y197" si="38">X134/I134</f>
        <v>2.4372759856630824E-3</v>
      </c>
      <c r="Z134" s="87">
        <f t="shared" ref="Z134:Z197" si="39">1+SUMPRODUCT((E$6:E$331=E134)*(Y$6:Y$331&gt;Y134))</f>
        <v>45</v>
      </c>
      <c r="AA134" s="29">
        <v>20</v>
      </c>
      <c r="AB134" s="66">
        <f t="shared" ref="AB134:AB197" si="40">AA134/J134</f>
        <v>3.9533504645186792E-3</v>
      </c>
      <c r="AC134" s="87">
        <f t="shared" ref="AC134:AC197" si="41">1+SUMPRODUCT((E$6:E$331=E134)*(AB$6:AB$331&gt;AB134))</f>
        <v>33</v>
      </c>
      <c r="AD134" s="29">
        <v>6</v>
      </c>
      <c r="AE134" s="66">
        <f t="shared" ref="AE134:AE197" si="42">AD134/K134</f>
        <v>1.8467220683287165E-3</v>
      </c>
      <c r="AF134" s="87">
        <f t="shared" ref="AF134:AF197" si="43">1+SUMPRODUCT((E$6:E$331=E134)*(AE$6:AE$331&gt;AE134))</f>
        <v>51</v>
      </c>
      <c r="AG134" s="29">
        <v>6</v>
      </c>
      <c r="AH134" s="66">
        <f t="shared" ref="AH134:AH197" si="44">AG134/L134</f>
        <v>2.5884383088869713E-3</v>
      </c>
      <c r="AI134" s="87">
        <f t="shared" ref="AI134:AI197" si="45">1+SUMPRODUCT((E$6:E$331=E134)*(AH$6:AH$331&gt;AH134))</f>
        <v>48</v>
      </c>
      <c r="AJ134" s="29">
        <v>2</v>
      </c>
      <c r="AK134" s="66">
        <f t="shared" ref="AK134:AK197" si="46">AJ134/M134</f>
        <v>9.6618357487922701E-3</v>
      </c>
      <c r="AL134" s="87">
        <f t="shared" ref="AL134:AL197" si="47">1+SUMPRODUCT((E$6:E$331=E134)*(AK$6:AK$331&gt;AK134))</f>
        <v>34</v>
      </c>
      <c r="AM134" s="30">
        <v>136</v>
      </c>
    </row>
    <row r="135" spans="1:39" x14ac:dyDescent="0.25">
      <c r="A135" s="25" t="s">
        <v>126</v>
      </c>
      <c r="B135" s="26" t="s">
        <v>54</v>
      </c>
      <c r="C135" s="27" t="s">
        <v>22</v>
      </c>
      <c r="D135" s="28" t="s">
        <v>638</v>
      </c>
      <c r="E135" s="28" t="str">
        <f>VLOOKUP(D135,Sheet2!A$1:B$353,2,FALSE)</f>
        <v>Rural 50</v>
      </c>
      <c r="F135" s="29">
        <v>29418</v>
      </c>
      <c r="G135" s="29">
        <v>34497</v>
      </c>
      <c r="H135" s="29">
        <v>32737</v>
      </c>
      <c r="I135" s="29">
        <v>24392</v>
      </c>
      <c r="J135" s="29">
        <v>18835</v>
      </c>
      <c r="K135" s="29">
        <v>12884</v>
      </c>
      <c r="L135" s="29">
        <v>11831</v>
      </c>
      <c r="M135" s="29">
        <v>1755</v>
      </c>
      <c r="N135" s="30">
        <v>166349</v>
      </c>
      <c r="O135" s="31">
        <v>188</v>
      </c>
      <c r="P135" s="66">
        <f t="shared" si="32"/>
        <v>6.3906451832211573E-3</v>
      </c>
      <c r="Q135" s="87">
        <f t="shared" si="33"/>
        <v>36</v>
      </c>
      <c r="R135" s="29">
        <v>194</v>
      </c>
      <c r="S135" s="66">
        <f t="shared" si="34"/>
        <v>5.6236774212250337E-3</v>
      </c>
      <c r="T135" s="87">
        <f t="shared" si="35"/>
        <v>26</v>
      </c>
      <c r="U135" s="29">
        <v>175</v>
      </c>
      <c r="V135" s="66">
        <f t="shared" si="36"/>
        <v>5.34563338118948E-3</v>
      </c>
      <c r="W135" s="87">
        <f t="shared" si="37"/>
        <v>29</v>
      </c>
      <c r="X135" s="29">
        <v>147</v>
      </c>
      <c r="Y135" s="66">
        <f t="shared" si="38"/>
        <v>6.0265660872417188E-3</v>
      </c>
      <c r="Z135" s="87">
        <f t="shared" si="39"/>
        <v>23</v>
      </c>
      <c r="AA135" s="29">
        <v>83</v>
      </c>
      <c r="AB135" s="66">
        <f t="shared" si="40"/>
        <v>4.4066896734802231E-3</v>
      </c>
      <c r="AC135" s="87">
        <f t="shared" si="41"/>
        <v>36</v>
      </c>
      <c r="AD135" s="29">
        <v>60</v>
      </c>
      <c r="AE135" s="66">
        <f t="shared" si="42"/>
        <v>4.6569388388699165E-3</v>
      </c>
      <c r="AF135" s="87">
        <f t="shared" si="43"/>
        <v>40</v>
      </c>
      <c r="AG135" s="29">
        <v>65</v>
      </c>
      <c r="AH135" s="66">
        <f t="shared" si="44"/>
        <v>5.4940410785225251E-3</v>
      </c>
      <c r="AI135" s="87">
        <f t="shared" si="45"/>
        <v>38</v>
      </c>
      <c r="AJ135" s="29">
        <v>17</v>
      </c>
      <c r="AK135" s="66">
        <f t="shared" si="46"/>
        <v>9.6866096866096863E-3</v>
      </c>
      <c r="AL135" s="87">
        <f t="shared" si="47"/>
        <v>39</v>
      </c>
      <c r="AM135" s="30">
        <v>929</v>
      </c>
    </row>
    <row r="136" spans="1:39" x14ac:dyDescent="0.25">
      <c r="A136" s="25" t="s">
        <v>426</v>
      </c>
      <c r="B136" s="26" t="s">
        <v>43</v>
      </c>
      <c r="C136" s="27" t="s">
        <v>22</v>
      </c>
      <c r="D136" s="28" t="s">
        <v>427</v>
      </c>
      <c r="E136" s="28" t="str">
        <f>VLOOKUP(D136,Sheet2!A$1:B$353,2,FALSE)</f>
        <v>Major Urban</v>
      </c>
      <c r="F136" s="29">
        <v>59073</v>
      </c>
      <c r="G136" s="29">
        <v>22980</v>
      </c>
      <c r="H136" s="29">
        <v>15235</v>
      </c>
      <c r="I136" s="29">
        <v>7376</v>
      </c>
      <c r="J136" s="29">
        <v>3276</v>
      </c>
      <c r="K136" s="29">
        <v>1378</v>
      </c>
      <c r="L136" s="29">
        <v>830</v>
      </c>
      <c r="M136" s="29">
        <v>102</v>
      </c>
      <c r="N136" s="30">
        <v>110250</v>
      </c>
      <c r="O136" s="31">
        <v>550</v>
      </c>
      <c r="P136" s="66">
        <f t="shared" si="32"/>
        <v>9.3105141096609285E-3</v>
      </c>
      <c r="Q136" s="87">
        <f t="shared" si="33"/>
        <v>27</v>
      </c>
      <c r="R136" s="29">
        <v>346</v>
      </c>
      <c r="S136" s="66">
        <f t="shared" si="34"/>
        <v>1.5056570931244561E-2</v>
      </c>
      <c r="T136" s="87">
        <f t="shared" si="35"/>
        <v>14</v>
      </c>
      <c r="U136" s="29">
        <v>210</v>
      </c>
      <c r="V136" s="66">
        <f t="shared" si="36"/>
        <v>1.3784049885132918E-2</v>
      </c>
      <c r="W136" s="87">
        <f t="shared" si="37"/>
        <v>13</v>
      </c>
      <c r="X136" s="29">
        <v>142</v>
      </c>
      <c r="Y136" s="66">
        <f t="shared" si="38"/>
        <v>1.9251626898047724E-2</v>
      </c>
      <c r="Z136" s="87">
        <f t="shared" si="39"/>
        <v>9</v>
      </c>
      <c r="AA136" s="29">
        <v>61</v>
      </c>
      <c r="AB136" s="66">
        <f t="shared" si="40"/>
        <v>1.862026862026862E-2</v>
      </c>
      <c r="AC136" s="87">
        <f t="shared" si="41"/>
        <v>11</v>
      </c>
      <c r="AD136" s="29">
        <v>10</v>
      </c>
      <c r="AE136" s="66">
        <f t="shared" si="42"/>
        <v>7.2568940493468797E-3</v>
      </c>
      <c r="AF136" s="87">
        <f t="shared" si="43"/>
        <v>28</v>
      </c>
      <c r="AG136" s="29">
        <v>12</v>
      </c>
      <c r="AH136" s="66">
        <f t="shared" si="44"/>
        <v>1.4457831325301205E-2</v>
      </c>
      <c r="AI136" s="87">
        <f t="shared" si="45"/>
        <v>13</v>
      </c>
      <c r="AJ136" s="29">
        <v>1</v>
      </c>
      <c r="AK136" s="66">
        <f t="shared" si="46"/>
        <v>9.8039215686274508E-3</v>
      </c>
      <c r="AL136" s="87">
        <f t="shared" si="47"/>
        <v>28</v>
      </c>
      <c r="AM136" s="30">
        <v>1332</v>
      </c>
    </row>
    <row r="137" spans="1:39" x14ac:dyDescent="0.25">
      <c r="A137" s="25" t="s">
        <v>250</v>
      </c>
      <c r="B137" s="26" t="s">
        <v>18</v>
      </c>
      <c r="C137" s="27" t="s">
        <v>44</v>
      </c>
      <c r="D137" s="28" t="s">
        <v>251</v>
      </c>
      <c r="E137" s="28" t="str">
        <f>VLOOKUP(D137,Sheet2!A$1:B$353,2,FALSE)</f>
        <v>Significant Rural</v>
      </c>
      <c r="F137" s="29">
        <v>8187</v>
      </c>
      <c r="G137" s="29">
        <v>13545</v>
      </c>
      <c r="H137" s="29">
        <v>16521</v>
      </c>
      <c r="I137" s="29">
        <v>10543</v>
      </c>
      <c r="J137" s="29">
        <v>9199</v>
      </c>
      <c r="K137" s="29">
        <v>6182</v>
      </c>
      <c r="L137" s="29">
        <v>5407</v>
      </c>
      <c r="M137" s="29">
        <v>604</v>
      </c>
      <c r="N137" s="30">
        <v>70188</v>
      </c>
      <c r="O137" s="31">
        <v>92</v>
      </c>
      <c r="P137" s="66">
        <f t="shared" si="32"/>
        <v>1.1237327470379871E-2</v>
      </c>
      <c r="Q137" s="87">
        <f t="shared" si="33"/>
        <v>19</v>
      </c>
      <c r="R137" s="29">
        <v>129</v>
      </c>
      <c r="S137" s="66">
        <f t="shared" si="34"/>
        <v>9.5238095238095247E-3</v>
      </c>
      <c r="T137" s="87">
        <f t="shared" si="35"/>
        <v>13</v>
      </c>
      <c r="U137" s="29">
        <v>168</v>
      </c>
      <c r="V137" s="66">
        <f t="shared" si="36"/>
        <v>1.0168875976030507E-2</v>
      </c>
      <c r="W137" s="87">
        <f t="shared" si="37"/>
        <v>12</v>
      </c>
      <c r="X137" s="29">
        <v>110</v>
      </c>
      <c r="Y137" s="66">
        <f t="shared" si="38"/>
        <v>1.0433462961206487E-2</v>
      </c>
      <c r="Z137" s="87">
        <f t="shared" si="39"/>
        <v>10</v>
      </c>
      <c r="AA137" s="29">
        <v>98</v>
      </c>
      <c r="AB137" s="66">
        <f t="shared" si="40"/>
        <v>1.0653331883900424E-2</v>
      </c>
      <c r="AC137" s="87">
        <f t="shared" si="41"/>
        <v>9</v>
      </c>
      <c r="AD137" s="29">
        <v>48</v>
      </c>
      <c r="AE137" s="66">
        <f t="shared" si="42"/>
        <v>7.7644775153671948E-3</v>
      </c>
      <c r="AF137" s="87">
        <f t="shared" si="43"/>
        <v>16</v>
      </c>
      <c r="AG137" s="29">
        <v>46</v>
      </c>
      <c r="AH137" s="66">
        <f t="shared" si="44"/>
        <v>8.5074902903643432E-3</v>
      </c>
      <c r="AI137" s="87">
        <f t="shared" si="45"/>
        <v>23</v>
      </c>
      <c r="AJ137" s="29">
        <v>6</v>
      </c>
      <c r="AK137" s="66">
        <f t="shared" si="46"/>
        <v>9.9337748344370865E-3</v>
      </c>
      <c r="AL137" s="87">
        <f t="shared" si="47"/>
        <v>33</v>
      </c>
      <c r="AM137" s="30">
        <v>697</v>
      </c>
    </row>
    <row r="138" spans="1:39" x14ac:dyDescent="0.25">
      <c r="A138" s="25" t="s">
        <v>157</v>
      </c>
      <c r="B138" s="26" t="s">
        <v>18</v>
      </c>
      <c r="C138" s="27" t="s">
        <v>10</v>
      </c>
      <c r="D138" s="28" t="s">
        <v>158</v>
      </c>
      <c r="E138" s="28" t="str">
        <f>VLOOKUP(D138,Sheet2!A$1:B$353,2,FALSE)</f>
        <v>Significant Rural</v>
      </c>
      <c r="F138" s="29">
        <v>1160</v>
      </c>
      <c r="G138" s="29">
        <v>7829</v>
      </c>
      <c r="H138" s="29">
        <v>18653</v>
      </c>
      <c r="I138" s="29">
        <v>14659</v>
      </c>
      <c r="J138" s="29">
        <v>8285</v>
      </c>
      <c r="K138" s="29">
        <v>5326</v>
      </c>
      <c r="L138" s="29">
        <v>4651</v>
      </c>
      <c r="M138" s="29">
        <v>702</v>
      </c>
      <c r="N138" s="30">
        <v>61265</v>
      </c>
      <c r="O138" s="31">
        <v>6</v>
      </c>
      <c r="P138" s="66">
        <f t="shared" si="32"/>
        <v>5.1724137931034482E-3</v>
      </c>
      <c r="Q138" s="87">
        <f t="shared" si="33"/>
        <v>37</v>
      </c>
      <c r="R138" s="29">
        <v>18</v>
      </c>
      <c r="S138" s="66">
        <f t="shared" si="34"/>
        <v>2.2991442074338994E-3</v>
      </c>
      <c r="T138" s="87">
        <f t="shared" si="35"/>
        <v>51</v>
      </c>
      <c r="U138" s="29">
        <v>27</v>
      </c>
      <c r="V138" s="66">
        <f t="shared" si="36"/>
        <v>1.4474883396772638E-3</v>
      </c>
      <c r="W138" s="87">
        <f t="shared" si="37"/>
        <v>52</v>
      </c>
      <c r="X138" s="29">
        <v>42</v>
      </c>
      <c r="Y138" s="66">
        <f t="shared" si="38"/>
        <v>2.8651340473429291E-3</v>
      </c>
      <c r="Z138" s="87">
        <f t="shared" si="39"/>
        <v>44</v>
      </c>
      <c r="AA138" s="29">
        <v>20</v>
      </c>
      <c r="AB138" s="66">
        <f t="shared" si="40"/>
        <v>2.4140012070006035E-3</v>
      </c>
      <c r="AC138" s="87">
        <f t="shared" si="41"/>
        <v>49</v>
      </c>
      <c r="AD138" s="29">
        <v>16</v>
      </c>
      <c r="AE138" s="66">
        <f t="shared" si="42"/>
        <v>3.0041306796845663E-3</v>
      </c>
      <c r="AF138" s="87">
        <f t="shared" si="43"/>
        <v>48</v>
      </c>
      <c r="AG138" s="29">
        <v>9</v>
      </c>
      <c r="AH138" s="66">
        <f t="shared" si="44"/>
        <v>1.9350677273704579E-3</v>
      </c>
      <c r="AI138" s="87">
        <f t="shared" si="45"/>
        <v>51</v>
      </c>
      <c r="AJ138" s="29">
        <v>7</v>
      </c>
      <c r="AK138" s="66">
        <f t="shared" si="46"/>
        <v>9.9715099715099714E-3</v>
      </c>
      <c r="AL138" s="87">
        <f t="shared" si="47"/>
        <v>32</v>
      </c>
      <c r="AM138" s="30">
        <v>145</v>
      </c>
    </row>
    <row r="139" spans="1:39" x14ac:dyDescent="0.25">
      <c r="A139" s="25" t="s">
        <v>261</v>
      </c>
      <c r="B139" s="26" t="s">
        <v>38</v>
      </c>
      <c r="C139" s="27" t="s">
        <v>39</v>
      </c>
      <c r="D139" s="28" t="s">
        <v>262</v>
      </c>
      <c r="E139" s="28" t="str">
        <f>VLOOKUP(D139,Sheet2!A$1:B$353,2,FALSE)</f>
        <v>Major Urban</v>
      </c>
      <c r="F139" s="29">
        <v>5271</v>
      </c>
      <c r="G139" s="29">
        <v>10413</v>
      </c>
      <c r="H139" s="29">
        <v>25562</v>
      </c>
      <c r="I139" s="29">
        <v>34744</v>
      </c>
      <c r="J139" s="29">
        <v>14975</v>
      </c>
      <c r="K139" s="29">
        <v>6195</v>
      </c>
      <c r="L139" s="29">
        <v>2998</v>
      </c>
      <c r="M139" s="29">
        <v>293</v>
      </c>
      <c r="N139" s="30">
        <v>100451</v>
      </c>
      <c r="O139" s="31">
        <v>37</v>
      </c>
      <c r="P139" s="66">
        <f t="shared" si="32"/>
        <v>7.0195408840827171E-3</v>
      </c>
      <c r="Q139" s="87">
        <f t="shared" si="33"/>
        <v>34</v>
      </c>
      <c r="R139" s="29">
        <v>46</v>
      </c>
      <c r="S139" s="66">
        <f t="shared" si="34"/>
        <v>4.4175549793527323E-3</v>
      </c>
      <c r="T139" s="87">
        <f t="shared" si="35"/>
        <v>50</v>
      </c>
      <c r="U139" s="29">
        <v>70</v>
      </c>
      <c r="V139" s="66">
        <f t="shared" si="36"/>
        <v>2.7384398716845319E-3</v>
      </c>
      <c r="W139" s="87">
        <f t="shared" si="37"/>
        <v>54</v>
      </c>
      <c r="X139" s="29">
        <v>118</v>
      </c>
      <c r="Y139" s="66">
        <f t="shared" si="38"/>
        <v>3.3962698595440938E-3</v>
      </c>
      <c r="Z139" s="87">
        <f t="shared" si="39"/>
        <v>49</v>
      </c>
      <c r="AA139" s="29">
        <v>27</v>
      </c>
      <c r="AB139" s="66">
        <f t="shared" si="40"/>
        <v>1.8030050083472453E-3</v>
      </c>
      <c r="AC139" s="87">
        <f t="shared" si="41"/>
        <v>60</v>
      </c>
      <c r="AD139" s="29">
        <v>12</v>
      </c>
      <c r="AE139" s="66">
        <f t="shared" si="42"/>
        <v>1.937046004842615E-3</v>
      </c>
      <c r="AF139" s="87">
        <f t="shared" si="43"/>
        <v>56</v>
      </c>
      <c r="AG139" s="29">
        <v>8</v>
      </c>
      <c r="AH139" s="66">
        <f t="shared" si="44"/>
        <v>2.66844563042028E-3</v>
      </c>
      <c r="AI139" s="87">
        <f t="shared" si="45"/>
        <v>55</v>
      </c>
      <c r="AJ139" s="29">
        <v>3</v>
      </c>
      <c r="AK139" s="66">
        <f t="shared" si="46"/>
        <v>1.0238907849829351E-2</v>
      </c>
      <c r="AL139" s="87">
        <f t="shared" si="47"/>
        <v>27</v>
      </c>
      <c r="AM139" s="30">
        <v>321</v>
      </c>
    </row>
    <row r="140" spans="1:39" x14ac:dyDescent="0.25">
      <c r="A140" s="25" t="s">
        <v>127</v>
      </c>
      <c r="B140" s="26" t="s">
        <v>54</v>
      </c>
      <c r="C140" s="27" t="s">
        <v>22</v>
      </c>
      <c r="D140" s="28" t="s">
        <v>639</v>
      </c>
      <c r="E140" s="28" t="str">
        <f>VLOOKUP(D140,Sheet2!A$1:B$353,2,FALSE)</f>
        <v>Significant Rural</v>
      </c>
      <c r="F140" s="29">
        <v>32423</v>
      </c>
      <c r="G140" s="29">
        <v>35185</v>
      </c>
      <c r="H140" s="29">
        <v>29269</v>
      </c>
      <c r="I140" s="29">
        <v>19725</v>
      </c>
      <c r="J140" s="29">
        <v>15102</v>
      </c>
      <c r="K140" s="29">
        <v>8884</v>
      </c>
      <c r="L140" s="29">
        <v>7169</v>
      </c>
      <c r="M140" s="29">
        <v>554</v>
      </c>
      <c r="N140" s="30">
        <v>148311</v>
      </c>
      <c r="O140" s="31">
        <v>156</v>
      </c>
      <c r="P140" s="66">
        <f t="shared" si="32"/>
        <v>4.8113993153008671E-3</v>
      </c>
      <c r="Q140" s="87">
        <f t="shared" si="33"/>
        <v>39</v>
      </c>
      <c r="R140" s="29">
        <v>214</v>
      </c>
      <c r="S140" s="66">
        <f t="shared" si="34"/>
        <v>6.082137274406707E-3</v>
      </c>
      <c r="T140" s="87">
        <f t="shared" si="35"/>
        <v>24</v>
      </c>
      <c r="U140" s="29">
        <v>209</v>
      </c>
      <c r="V140" s="66">
        <f t="shared" si="36"/>
        <v>7.140660767364789E-3</v>
      </c>
      <c r="W140" s="87">
        <f t="shared" si="37"/>
        <v>20</v>
      </c>
      <c r="X140" s="29">
        <v>146</v>
      </c>
      <c r="Y140" s="66">
        <f t="shared" si="38"/>
        <v>7.4017743979721169E-3</v>
      </c>
      <c r="Z140" s="87">
        <f t="shared" si="39"/>
        <v>14</v>
      </c>
      <c r="AA140" s="29">
        <v>106</v>
      </c>
      <c r="AB140" s="66">
        <f t="shared" si="40"/>
        <v>7.0189378890213221E-3</v>
      </c>
      <c r="AC140" s="87">
        <f t="shared" si="41"/>
        <v>17</v>
      </c>
      <c r="AD140" s="29">
        <v>52</v>
      </c>
      <c r="AE140" s="66">
        <f t="shared" si="42"/>
        <v>5.8532192705988296E-3</v>
      </c>
      <c r="AF140" s="87">
        <f t="shared" si="43"/>
        <v>28</v>
      </c>
      <c r="AG140" s="29">
        <v>44</v>
      </c>
      <c r="AH140" s="66">
        <f t="shared" si="44"/>
        <v>6.1375366159854934E-3</v>
      </c>
      <c r="AI140" s="87">
        <f t="shared" si="45"/>
        <v>32</v>
      </c>
      <c r="AJ140" s="29">
        <v>6</v>
      </c>
      <c r="AK140" s="66">
        <f t="shared" si="46"/>
        <v>1.0830324909747292E-2</v>
      </c>
      <c r="AL140" s="87">
        <f t="shared" si="47"/>
        <v>31</v>
      </c>
      <c r="AM140" s="30">
        <v>933</v>
      </c>
    </row>
    <row r="141" spans="1:39" x14ac:dyDescent="0.25">
      <c r="A141" s="25" t="s">
        <v>132</v>
      </c>
      <c r="B141" s="26" t="s">
        <v>18</v>
      </c>
      <c r="C141" s="27" t="s">
        <v>19</v>
      </c>
      <c r="D141" s="28" t="s">
        <v>133</v>
      </c>
      <c r="E141" s="28" t="str">
        <f>VLOOKUP(D141,Sheet2!A$1:B$353,2,FALSE)</f>
        <v>Significant Rural</v>
      </c>
      <c r="F141" s="29">
        <v>686</v>
      </c>
      <c r="G141" s="29">
        <v>1966</v>
      </c>
      <c r="H141" s="29">
        <v>5398</v>
      </c>
      <c r="I141" s="29">
        <v>6641</v>
      </c>
      <c r="J141" s="29">
        <v>6592</v>
      </c>
      <c r="K141" s="29">
        <v>6573</v>
      </c>
      <c r="L141" s="29">
        <v>8859</v>
      </c>
      <c r="M141" s="29">
        <v>1830</v>
      </c>
      <c r="N141" s="30">
        <v>38545</v>
      </c>
      <c r="O141" s="31">
        <v>65</v>
      </c>
      <c r="P141" s="66">
        <f t="shared" si="32"/>
        <v>9.4752186588921289E-2</v>
      </c>
      <c r="Q141" s="87">
        <f t="shared" si="33"/>
        <v>3</v>
      </c>
      <c r="R141" s="29">
        <v>15</v>
      </c>
      <c r="S141" s="66">
        <f t="shared" si="34"/>
        <v>7.6297049847405905E-3</v>
      </c>
      <c r="T141" s="87">
        <f t="shared" si="35"/>
        <v>18</v>
      </c>
      <c r="U141" s="29">
        <v>40</v>
      </c>
      <c r="V141" s="66">
        <f t="shared" si="36"/>
        <v>7.4101519081141163E-3</v>
      </c>
      <c r="W141" s="87">
        <f t="shared" si="37"/>
        <v>18</v>
      </c>
      <c r="X141" s="29">
        <v>35</v>
      </c>
      <c r="Y141" s="66">
        <f t="shared" si="38"/>
        <v>5.2702906188826981E-3</v>
      </c>
      <c r="Z141" s="87">
        <f t="shared" si="39"/>
        <v>23</v>
      </c>
      <c r="AA141" s="29">
        <v>35</v>
      </c>
      <c r="AB141" s="66">
        <f t="shared" si="40"/>
        <v>5.309466019417476E-3</v>
      </c>
      <c r="AC141" s="87">
        <f t="shared" si="41"/>
        <v>26</v>
      </c>
      <c r="AD141" s="29">
        <v>37</v>
      </c>
      <c r="AE141" s="66">
        <f t="shared" si="42"/>
        <v>5.6290886961813478E-3</v>
      </c>
      <c r="AF141" s="87">
        <f t="shared" si="43"/>
        <v>29</v>
      </c>
      <c r="AG141" s="29">
        <v>33</v>
      </c>
      <c r="AH141" s="66">
        <f t="shared" si="44"/>
        <v>3.7250253979004403E-3</v>
      </c>
      <c r="AI141" s="87">
        <f t="shared" si="45"/>
        <v>43</v>
      </c>
      <c r="AJ141" s="29">
        <v>20</v>
      </c>
      <c r="AK141" s="66">
        <f t="shared" si="46"/>
        <v>1.092896174863388E-2</v>
      </c>
      <c r="AL141" s="87">
        <f t="shared" si="47"/>
        <v>30</v>
      </c>
      <c r="AM141" s="30">
        <v>280</v>
      </c>
    </row>
    <row r="142" spans="1:39" x14ac:dyDescent="0.25">
      <c r="A142" s="25" t="s">
        <v>450</v>
      </c>
      <c r="B142" s="26" t="s">
        <v>18</v>
      </c>
      <c r="C142" s="27" t="s">
        <v>10</v>
      </c>
      <c r="D142" s="28" t="s">
        <v>451</v>
      </c>
      <c r="E142" s="28" t="str">
        <f>VLOOKUP(D142,Sheet2!A$1:B$353,2,FALSE)</f>
        <v>Rural 80</v>
      </c>
      <c r="F142" s="29">
        <v>2327</v>
      </c>
      <c r="G142" s="29">
        <v>6964</v>
      </c>
      <c r="H142" s="29">
        <v>19522</v>
      </c>
      <c r="I142" s="29">
        <v>11814</v>
      </c>
      <c r="J142" s="29">
        <v>10616</v>
      </c>
      <c r="K142" s="29">
        <v>7122</v>
      </c>
      <c r="L142" s="29">
        <v>4016</v>
      </c>
      <c r="M142" s="29">
        <v>357</v>
      </c>
      <c r="N142" s="30">
        <v>62738</v>
      </c>
      <c r="O142" s="31">
        <v>60</v>
      </c>
      <c r="P142" s="66">
        <f t="shared" si="32"/>
        <v>2.578427159432746E-2</v>
      </c>
      <c r="Q142" s="87">
        <f t="shared" si="33"/>
        <v>22</v>
      </c>
      <c r="R142" s="29">
        <v>73</v>
      </c>
      <c r="S142" s="66">
        <f t="shared" si="34"/>
        <v>1.0482481332567489E-2</v>
      </c>
      <c r="T142" s="87">
        <f t="shared" si="35"/>
        <v>27</v>
      </c>
      <c r="U142" s="29">
        <v>91</v>
      </c>
      <c r="V142" s="66">
        <f t="shared" si="36"/>
        <v>4.6614076426595638E-3</v>
      </c>
      <c r="W142" s="87">
        <f t="shared" si="37"/>
        <v>43</v>
      </c>
      <c r="X142" s="29">
        <v>66</v>
      </c>
      <c r="Y142" s="66">
        <f t="shared" si="38"/>
        <v>5.5865921787709499E-3</v>
      </c>
      <c r="Z142" s="87">
        <f t="shared" si="39"/>
        <v>41</v>
      </c>
      <c r="AA142" s="29">
        <v>49</v>
      </c>
      <c r="AB142" s="66">
        <f t="shared" si="40"/>
        <v>4.6156744536548604E-3</v>
      </c>
      <c r="AC142" s="87">
        <f t="shared" si="41"/>
        <v>47</v>
      </c>
      <c r="AD142" s="29">
        <v>33</v>
      </c>
      <c r="AE142" s="66">
        <f t="shared" si="42"/>
        <v>4.6335299073294017E-3</v>
      </c>
      <c r="AF142" s="87">
        <f t="shared" si="43"/>
        <v>48</v>
      </c>
      <c r="AG142" s="29">
        <v>15</v>
      </c>
      <c r="AH142" s="66">
        <f t="shared" si="44"/>
        <v>3.7350597609561755E-3</v>
      </c>
      <c r="AI142" s="87">
        <f t="shared" si="45"/>
        <v>53</v>
      </c>
      <c r="AJ142" s="29">
        <v>4</v>
      </c>
      <c r="AK142" s="66">
        <f t="shared" si="46"/>
        <v>1.1204481792717087E-2</v>
      </c>
      <c r="AL142" s="87">
        <f t="shared" si="47"/>
        <v>48</v>
      </c>
      <c r="AM142" s="30">
        <v>391</v>
      </c>
    </row>
    <row r="143" spans="1:39" x14ac:dyDescent="0.25">
      <c r="A143" s="25" t="s">
        <v>120</v>
      </c>
      <c r="B143" s="26" t="s">
        <v>18</v>
      </c>
      <c r="C143" s="27" t="s">
        <v>10</v>
      </c>
      <c r="D143" s="28" t="s">
        <v>121</v>
      </c>
      <c r="E143" s="28" t="str">
        <f>VLOOKUP(D143,Sheet2!A$1:B$353,2,FALSE)</f>
        <v>Other Urban</v>
      </c>
      <c r="F143" s="29">
        <v>4439</v>
      </c>
      <c r="G143" s="29">
        <v>9847</v>
      </c>
      <c r="H143" s="29">
        <v>22006</v>
      </c>
      <c r="I143" s="29">
        <v>16055</v>
      </c>
      <c r="J143" s="29">
        <v>9943</v>
      </c>
      <c r="K143" s="29">
        <v>5325</v>
      </c>
      <c r="L143" s="29">
        <v>3644</v>
      </c>
      <c r="M143" s="29">
        <v>352</v>
      </c>
      <c r="N143" s="30">
        <v>71611</v>
      </c>
      <c r="O143" s="31">
        <v>24</v>
      </c>
      <c r="P143" s="66">
        <f t="shared" si="32"/>
        <v>5.406623113313809E-3</v>
      </c>
      <c r="Q143" s="87">
        <f t="shared" si="33"/>
        <v>30</v>
      </c>
      <c r="R143" s="29">
        <v>68</v>
      </c>
      <c r="S143" s="66">
        <f t="shared" si="34"/>
        <v>6.9056565451406518E-3</v>
      </c>
      <c r="T143" s="87">
        <f t="shared" si="35"/>
        <v>23</v>
      </c>
      <c r="U143" s="29">
        <v>53</v>
      </c>
      <c r="V143" s="66">
        <f t="shared" si="36"/>
        <v>2.4084340634372443E-3</v>
      </c>
      <c r="W143" s="87">
        <f t="shared" si="37"/>
        <v>41</v>
      </c>
      <c r="X143" s="29">
        <v>58</v>
      </c>
      <c r="Y143" s="66">
        <f t="shared" si="38"/>
        <v>3.612581750233572E-3</v>
      </c>
      <c r="Z143" s="87">
        <f t="shared" si="39"/>
        <v>34</v>
      </c>
      <c r="AA143" s="29">
        <v>27</v>
      </c>
      <c r="AB143" s="66">
        <f t="shared" si="40"/>
        <v>2.715478225887559E-3</v>
      </c>
      <c r="AC143" s="87">
        <f t="shared" si="41"/>
        <v>42</v>
      </c>
      <c r="AD143" s="29">
        <v>17</v>
      </c>
      <c r="AE143" s="66">
        <f t="shared" si="42"/>
        <v>3.192488262910798E-3</v>
      </c>
      <c r="AF143" s="87">
        <f t="shared" si="43"/>
        <v>40</v>
      </c>
      <c r="AG143" s="29">
        <v>15</v>
      </c>
      <c r="AH143" s="66">
        <f t="shared" si="44"/>
        <v>4.1163556531284302E-3</v>
      </c>
      <c r="AI143" s="87">
        <f t="shared" si="45"/>
        <v>40</v>
      </c>
      <c r="AJ143" s="29">
        <v>4</v>
      </c>
      <c r="AK143" s="66">
        <f t="shared" si="46"/>
        <v>1.1363636363636364E-2</v>
      </c>
      <c r="AL143" s="87">
        <f t="shared" si="47"/>
        <v>25</v>
      </c>
      <c r="AM143" s="30">
        <v>266</v>
      </c>
    </row>
    <row r="144" spans="1:39" x14ac:dyDescent="0.25">
      <c r="A144" s="25" t="s">
        <v>59</v>
      </c>
      <c r="B144" s="26" t="s">
        <v>43</v>
      </c>
      <c r="C144" s="27" t="s">
        <v>60</v>
      </c>
      <c r="D144" s="28" t="s">
        <v>61</v>
      </c>
      <c r="E144" s="28" t="str">
        <f>VLOOKUP(D144,Sheet2!A$1:B$353,2,FALSE)</f>
        <v>Major Urban</v>
      </c>
      <c r="F144" s="29">
        <v>154947</v>
      </c>
      <c r="G144" s="29">
        <v>125897</v>
      </c>
      <c r="H144" s="29">
        <v>74597</v>
      </c>
      <c r="I144" s="29">
        <v>36706</v>
      </c>
      <c r="J144" s="29">
        <v>20264</v>
      </c>
      <c r="K144" s="29">
        <v>8461</v>
      </c>
      <c r="L144" s="29">
        <v>5672</v>
      </c>
      <c r="M144" s="29">
        <v>852</v>
      </c>
      <c r="N144" s="30">
        <v>427396</v>
      </c>
      <c r="O144" s="31">
        <v>2009</v>
      </c>
      <c r="P144" s="66">
        <f t="shared" si="32"/>
        <v>1.2965723763609492E-2</v>
      </c>
      <c r="Q144" s="87">
        <f t="shared" si="33"/>
        <v>22</v>
      </c>
      <c r="R144" s="29">
        <v>1040</v>
      </c>
      <c r="S144" s="66">
        <f t="shared" si="34"/>
        <v>8.2607210656330168E-3</v>
      </c>
      <c r="T144" s="87">
        <f t="shared" si="35"/>
        <v>28</v>
      </c>
      <c r="U144" s="29">
        <v>659</v>
      </c>
      <c r="V144" s="66">
        <f t="shared" si="36"/>
        <v>8.8341354209954832E-3</v>
      </c>
      <c r="W144" s="87">
        <f t="shared" si="37"/>
        <v>26</v>
      </c>
      <c r="X144" s="29">
        <v>423</v>
      </c>
      <c r="Y144" s="66">
        <f t="shared" si="38"/>
        <v>1.1524001525636136E-2</v>
      </c>
      <c r="Z144" s="87">
        <f t="shared" si="39"/>
        <v>15</v>
      </c>
      <c r="AA144" s="29">
        <v>215</v>
      </c>
      <c r="AB144" s="66">
        <f t="shared" si="40"/>
        <v>1.060994867745756E-2</v>
      </c>
      <c r="AC144" s="87">
        <f t="shared" si="41"/>
        <v>17</v>
      </c>
      <c r="AD144" s="29">
        <v>80</v>
      </c>
      <c r="AE144" s="66">
        <f t="shared" si="42"/>
        <v>9.455147145727455E-3</v>
      </c>
      <c r="AF144" s="87">
        <f t="shared" si="43"/>
        <v>16</v>
      </c>
      <c r="AG144" s="29">
        <v>56</v>
      </c>
      <c r="AH144" s="66">
        <f t="shared" si="44"/>
        <v>9.8730606488011286E-3</v>
      </c>
      <c r="AI144" s="87">
        <f t="shared" si="45"/>
        <v>22</v>
      </c>
      <c r="AJ144" s="29">
        <v>10</v>
      </c>
      <c r="AK144" s="66">
        <f t="shared" si="46"/>
        <v>1.1737089201877934E-2</v>
      </c>
      <c r="AL144" s="87">
        <f t="shared" si="47"/>
        <v>26</v>
      </c>
      <c r="AM144" s="30">
        <v>4492</v>
      </c>
    </row>
    <row r="145" spans="1:39" x14ac:dyDescent="0.25">
      <c r="A145" s="25" t="s">
        <v>224</v>
      </c>
      <c r="B145" s="26" t="s">
        <v>18</v>
      </c>
      <c r="C145" s="27" t="s">
        <v>25</v>
      </c>
      <c r="D145" s="28" t="s">
        <v>225</v>
      </c>
      <c r="E145" s="28" t="str">
        <f>VLOOKUP(D145,Sheet2!A$1:B$353,2,FALSE)</f>
        <v>Large Urban</v>
      </c>
      <c r="F145" s="29">
        <v>14406</v>
      </c>
      <c r="G145" s="29">
        <v>14679</v>
      </c>
      <c r="H145" s="29">
        <v>9888</v>
      </c>
      <c r="I145" s="29">
        <v>6420</v>
      </c>
      <c r="J145" s="29">
        <v>3612</v>
      </c>
      <c r="K145" s="29">
        <v>1305</v>
      </c>
      <c r="L145" s="29">
        <v>815</v>
      </c>
      <c r="M145" s="29">
        <v>84</v>
      </c>
      <c r="N145" s="30">
        <v>51209</v>
      </c>
      <c r="O145" s="31">
        <v>41</v>
      </c>
      <c r="P145" s="66">
        <f t="shared" si="32"/>
        <v>2.8460363737331669E-3</v>
      </c>
      <c r="Q145" s="87">
        <f t="shared" si="33"/>
        <v>32</v>
      </c>
      <c r="R145" s="29">
        <v>29</v>
      </c>
      <c r="S145" s="66">
        <f t="shared" si="34"/>
        <v>1.9756114176715037E-3</v>
      </c>
      <c r="T145" s="87">
        <f t="shared" si="35"/>
        <v>35</v>
      </c>
      <c r="U145" s="29">
        <v>18</v>
      </c>
      <c r="V145" s="66">
        <f t="shared" si="36"/>
        <v>1.8203883495145632E-3</v>
      </c>
      <c r="W145" s="87">
        <f t="shared" si="37"/>
        <v>34</v>
      </c>
      <c r="X145" s="29">
        <v>9</v>
      </c>
      <c r="Y145" s="66">
        <f t="shared" si="38"/>
        <v>1.4018691588785046E-3</v>
      </c>
      <c r="Z145" s="87">
        <f t="shared" si="39"/>
        <v>36</v>
      </c>
      <c r="AA145" s="29">
        <v>5</v>
      </c>
      <c r="AB145" s="66">
        <f t="shared" si="40"/>
        <v>1.3842746400885937E-3</v>
      </c>
      <c r="AC145" s="87">
        <f t="shared" si="41"/>
        <v>34</v>
      </c>
      <c r="AD145" s="29">
        <v>3</v>
      </c>
      <c r="AE145" s="66">
        <f t="shared" si="42"/>
        <v>2.2988505747126436E-3</v>
      </c>
      <c r="AF145" s="87">
        <f t="shared" si="43"/>
        <v>31</v>
      </c>
      <c r="AG145" s="29">
        <v>2</v>
      </c>
      <c r="AH145" s="66">
        <f t="shared" si="44"/>
        <v>2.4539877300613498E-3</v>
      </c>
      <c r="AI145" s="87">
        <f t="shared" si="45"/>
        <v>30</v>
      </c>
      <c r="AJ145" s="29">
        <v>1</v>
      </c>
      <c r="AK145" s="66">
        <f t="shared" si="46"/>
        <v>1.1904761904761904E-2</v>
      </c>
      <c r="AL145" s="87">
        <f t="shared" si="47"/>
        <v>24</v>
      </c>
      <c r="AM145" s="30">
        <v>108</v>
      </c>
    </row>
    <row r="146" spans="1:39" x14ac:dyDescent="0.25">
      <c r="A146" s="25" t="s">
        <v>578</v>
      </c>
      <c r="B146" s="26" t="s">
        <v>18</v>
      </c>
      <c r="C146" s="27" t="s">
        <v>22</v>
      </c>
      <c r="D146" s="28" t="s">
        <v>579</v>
      </c>
      <c r="E146" s="28" t="str">
        <f>VLOOKUP(D146,Sheet2!A$1:B$353,2,FALSE)</f>
        <v>Rural 50</v>
      </c>
      <c r="F146" s="29">
        <v>14374</v>
      </c>
      <c r="G146" s="29">
        <v>8625</v>
      </c>
      <c r="H146" s="29">
        <v>9413</v>
      </c>
      <c r="I146" s="29">
        <v>6769</v>
      </c>
      <c r="J146" s="29">
        <v>4621</v>
      </c>
      <c r="K146" s="29">
        <v>2386</v>
      </c>
      <c r="L146" s="29">
        <v>1529</v>
      </c>
      <c r="M146" s="29">
        <v>83</v>
      </c>
      <c r="N146" s="30">
        <v>47800</v>
      </c>
      <c r="O146" s="31">
        <v>4</v>
      </c>
      <c r="P146" s="66">
        <f t="shared" si="32"/>
        <v>2.7828022818978711E-4</v>
      </c>
      <c r="Q146" s="87">
        <f t="shared" si="33"/>
        <v>48</v>
      </c>
      <c r="R146" s="29">
        <v>16</v>
      </c>
      <c r="S146" s="66">
        <f t="shared" si="34"/>
        <v>1.8550724637681159E-3</v>
      </c>
      <c r="T146" s="87">
        <f t="shared" si="35"/>
        <v>48</v>
      </c>
      <c r="U146" s="29">
        <v>13</v>
      </c>
      <c r="V146" s="66">
        <f t="shared" si="36"/>
        <v>1.3810687347285669E-3</v>
      </c>
      <c r="W146" s="87">
        <f t="shared" si="37"/>
        <v>48</v>
      </c>
      <c r="X146" s="29">
        <v>7</v>
      </c>
      <c r="Y146" s="66">
        <f t="shared" si="38"/>
        <v>1.0341261633919339E-3</v>
      </c>
      <c r="Z146" s="87">
        <f t="shared" si="39"/>
        <v>48</v>
      </c>
      <c r="AA146" s="29">
        <v>12</v>
      </c>
      <c r="AB146" s="66">
        <f t="shared" si="40"/>
        <v>2.5968405107119671E-3</v>
      </c>
      <c r="AC146" s="87">
        <f t="shared" si="41"/>
        <v>44</v>
      </c>
      <c r="AD146" s="29">
        <v>6</v>
      </c>
      <c r="AE146" s="66">
        <f t="shared" si="42"/>
        <v>2.5146689019279128E-3</v>
      </c>
      <c r="AF146" s="87">
        <f t="shared" si="43"/>
        <v>44</v>
      </c>
      <c r="AG146" s="29">
        <v>6</v>
      </c>
      <c r="AH146" s="66">
        <f t="shared" si="44"/>
        <v>3.9241334205362983E-3</v>
      </c>
      <c r="AI146" s="87">
        <f t="shared" si="45"/>
        <v>45</v>
      </c>
      <c r="AJ146" s="29">
        <v>1</v>
      </c>
      <c r="AK146" s="66">
        <f t="shared" si="46"/>
        <v>1.2048192771084338E-2</v>
      </c>
      <c r="AL146" s="87">
        <f t="shared" si="47"/>
        <v>38</v>
      </c>
      <c r="AM146" s="30">
        <v>65</v>
      </c>
    </row>
    <row r="147" spans="1:39" x14ac:dyDescent="0.25">
      <c r="A147" s="25" t="s">
        <v>185</v>
      </c>
      <c r="B147" s="26" t="s">
        <v>18</v>
      </c>
      <c r="C147" s="27" t="s">
        <v>10</v>
      </c>
      <c r="D147" s="28" t="s">
        <v>186</v>
      </c>
      <c r="E147" s="28" t="str">
        <f>VLOOKUP(D147,Sheet2!A$1:B$353,2,FALSE)</f>
        <v>Significant Rural</v>
      </c>
      <c r="F147" s="29">
        <v>802</v>
      </c>
      <c r="G147" s="29">
        <v>5699</v>
      </c>
      <c r="H147" s="29">
        <v>14695</v>
      </c>
      <c r="I147" s="29">
        <v>14683</v>
      </c>
      <c r="J147" s="29">
        <v>10177</v>
      </c>
      <c r="K147" s="29">
        <v>6941</v>
      </c>
      <c r="L147" s="29">
        <v>5136</v>
      </c>
      <c r="M147" s="29">
        <v>740</v>
      </c>
      <c r="N147" s="30">
        <v>58873</v>
      </c>
      <c r="O147" s="31">
        <v>8</v>
      </c>
      <c r="P147" s="66">
        <f t="shared" si="32"/>
        <v>9.9750623441396506E-3</v>
      </c>
      <c r="Q147" s="87">
        <f t="shared" si="33"/>
        <v>23</v>
      </c>
      <c r="R147" s="29">
        <v>14</v>
      </c>
      <c r="S147" s="66">
        <f t="shared" si="34"/>
        <v>2.4565713283032113E-3</v>
      </c>
      <c r="T147" s="87">
        <f t="shared" si="35"/>
        <v>49</v>
      </c>
      <c r="U147" s="29">
        <v>23</v>
      </c>
      <c r="V147" s="66">
        <f t="shared" si="36"/>
        <v>1.5651582170806396E-3</v>
      </c>
      <c r="W147" s="87">
        <f t="shared" si="37"/>
        <v>49</v>
      </c>
      <c r="X147" s="29">
        <v>32</v>
      </c>
      <c r="Y147" s="66">
        <f t="shared" si="38"/>
        <v>2.1793911326023294E-3</v>
      </c>
      <c r="Z147" s="87">
        <f t="shared" si="39"/>
        <v>49</v>
      </c>
      <c r="AA147" s="29">
        <v>11</v>
      </c>
      <c r="AB147" s="66">
        <f t="shared" si="40"/>
        <v>1.0808686253316302E-3</v>
      </c>
      <c r="AC147" s="87">
        <f t="shared" si="41"/>
        <v>54</v>
      </c>
      <c r="AD147" s="29">
        <v>9</v>
      </c>
      <c r="AE147" s="66">
        <f t="shared" si="42"/>
        <v>1.2966431349949576E-3</v>
      </c>
      <c r="AF147" s="87">
        <f t="shared" si="43"/>
        <v>55</v>
      </c>
      <c r="AG147" s="29">
        <v>13</v>
      </c>
      <c r="AH147" s="66">
        <f t="shared" si="44"/>
        <v>2.5311526479750777E-3</v>
      </c>
      <c r="AI147" s="87">
        <f t="shared" si="45"/>
        <v>49</v>
      </c>
      <c r="AJ147" s="29">
        <v>9</v>
      </c>
      <c r="AK147" s="66">
        <f t="shared" si="46"/>
        <v>1.2162162162162163E-2</v>
      </c>
      <c r="AL147" s="87">
        <f t="shared" si="47"/>
        <v>29</v>
      </c>
      <c r="AM147" s="30">
        <v>119</v>
      </c>
    </row>
    <row r="148" spans="1:39" x14ac:dyDescent="0.25">
      <c r="A148" s="25" t="s">
        <v>561</v>
      </c>
      <c r="B148" s="26" t="s">
        <v>18</v>
      </c>
      <c r="C148" s="27" t="s">
        <v>10</v>
      </c>
      <c r="D148" s="28" t="s">
        <v>562</v>
      </c>
      <c r="E148" s="28" t="str">
        <f>VLOOKUP(D148,Sheet2!A$1:B$353,2,FALSE)</f>
        <v>Major Urban</v>
      </c>
      <c r="F148" s="29">
        <v>277</v>
      </c>
      <c r="G148" s="29">
        <v>3861</v>
      </c>
      <c r="H148" s="29">
        <v>13644</v>
      </c>
      <c r="I148" s="29">
        <v>12127</v>
      </c>
      <c r="J148" s="29">
        <v>3510</v>
      </c>
      <c r="K148" s="29">
        <v>2128</v>
      </c>
      <c r="L148" s="29">
        <v>1822</v>
      </c>
      <c r="M148" s="29">
        <v>80</v>
      </c>
      <c r="N148" s="30">
        <v>37449</v>
      </c>
      <c r="O148" s="31">
        <v>9</v>
      </c>
      <c r="P148" s="66">
        <f t="shared" si="32"/>
        <v>3.2490974729241874E-2</v>
      </c>
      <c r="Q148" s="87">
        <f t="shared" si="33"/>
        <v>10</v>
      </c>
      <c r="R148" s="29">
        <v>57</v>
      </c>
      <c r="S148" s="66">
        <f t="shared" si="34"/>
        <v>1.4763014763014764E-2</v>
      </c>
      <c r="T148" s="87">
        <f t="shared" si="35"/>
        <v>15</v>
      </c>
      <c r="U148" s="29">
        <v>107</v>
      </c>
      <c r="V148" s="66">
        <f t="shared" si="36"/>
        <v>7.8422749926707717E-3</v>
      </c>
      <c r="W148" s="87">
        <f t="shared" si="37"/>
        <v>29</v>
      </c>
      <c r="X148" s="29">
        <v>60</v>
      </c>
      <c r="Y148" s="66">
        <f t="shared" si="38"/>
        <v>4.9476375030922731E-3</v>
      </c>
      <c r="Z148" s="87">
        <f t="shared" si="39"/>
        <v>39</v>
      </c>
      <c r="AA148" s="29">
        <v>13</v>
      </c>
      <c r="AB148" s="66">
        <f t="shared" si="40"/>
        <v>3.7037037037037038E-3</v>
      </c>
      <c r="AC148" s="87">
        <f t="shared" si="41"/>
        <v>44</v>
      </c>
      <c r="AD148" s="29">
        <v>7</v>
      </c>
      <c r="AE148" s="66">
        <f t="shared" si="42"/>
        <v>3.2894736842105261E-3</v>
      </c>
      <c r="AF148" s="87">
        <f t="shared" si="43"/>
        <v>49</v>
      </c>
      <c r="AG148" s="29">
        <v>8</v>
      </c>
      <c r="AH148" s="66">
        <f t="shared" si="44"/>
        <v>4.3907793633369925E-3</v>
      </c>
      <c r="AI148" s="87">
        <f t="shared" si="45"/>
        <v>45</v>
      </c>
      <c r="AJ148" s="29">
        <v>1</v>
      </c>
      <c r="AK148" s="66">
        <f t="shared" si="46"/>
        <v>1.2500000000000001E-2</v>
      </c>
      <c r="AL148" s="87">
        <f t="shared" si="47"/>
        <v>25</v>
      </c>
      <c r="AM148" s="30">
        <v>262</v>
      </c>
    </row>
    <row r="149" spans="1:39" x14ac:dyDescent="0.25">
      <c r="A149" s="25" t="s">
        <v>571</v>
      </c>
      <c r="B149" s="26" t="s">
        <v>18</v>
      </c>
      <c r="C149" s="27" t="s">
        <v>10</v>
      </c>
      <c r="D149" s="28" t="s">
        <v>572</v>
      </c>
      <c r="E149" s="28" t="str">
        <f>VLOOKUP(D149,Sheet2!A$1:B$353,2,FALSE)</f>
        <v>Other Urban</v>
      </c>
      <c r="F149" s="29">
        <v>676</v>
      </c>
      <c r="G149" s="29">
        <v>4941</v>
      </c>
      <c r="H149" s="29">
        <v>15139</v>
      </c>
      <c r="I149" s="29">
        <v>11606</v>
      </c>
      <c r="J149" s="29">
        <v>5133</v>
      </c>
      <c r="K149" s="29">
        <v>4273</v>
      </c>
      <c r="L149" s="29">
        <v>3734</v>
      </c>
      <c r="M149" s="29">
        <v>620</v>
      </c>
      <c r="N149" s="30">
        <v>46122</v>
      </c>
      <c r="O149" s="31">
        <v>39</v>
      </c>
      <c r="P149" s="66">
        <f t="shared" si="32"/>
        <v>5.7692307692307696E-2</v>
      </c>
      <c r="Q149" s="87">
        <f t="shared" si="33"/>
        <v>2</v>
      </c>
      <c r="R149" s="29">
        <v>96</v>
      </c>
      <c r="S149" s="66">
        <f t="shared" si="34"/>
        <v>1.9429265330904676E-2</v>
      </c>
      <c r="T149" s="87">
        <f t="shared" si="35"/>
        <v>3</v>
      </c>
      <c r="U149" s="29">
        <v>240</v>
      </c>
      <c r="V149" s="66">
        <f t="shared" si="36"/>
        <v>1.585309465618601E-2</v>
      </c>
      <c r="W149" s="87">
        <f t="shared" si="37"/>
        <v>7</v>
      </c>
      <c r="X149" s="29">
        <v>106</v>
      </c>
      <c r="Y149" s="66">
        <f t="shared" si="38"/>
        <v>9.1332069619162494E-3</v>
      </c>
      <c r="Z149" s="87">
        <f t="shared" si="39"/>
        <v>17</v>
      </c>
      <c r="AA149" s="29">
        <v>73</v>
      </c>
      <c r="AB149" s="66">
        <f t="shared" si="40"/>
        <v>1.422170270796805E-2</v>
      </c>
      <c r="AC149" s="87">
        <f t="shared" si="41"/>
        <v>10</v>
      </c>
      <c r="AD149" s="29">
        <v>27</v>
      </c>
      <c r="AE149" s="66">
        <f t="shared" si="42"/>
        <v>6.3187456119822138E-3</v>
      </c>
      <c r="AF149" s="87">
        <f t="shared" si="43"/>
        <v>22</v>
      </c>
      <c r="AG149" s="29">
        <v>25</v>
      </c>
      <c r="AH149" s="66">
        <f t="shared" si="44"/>
        <v>6.6952329941081948E-3</v>
      </c>
      <c r="AI149" s="87">
        <f t="shared" si="45"/>
        <v>27</v>
      </c>
      <c r="AJ149" s="29">
        <v>8</v>
      </c>
      <c r="AK149" s="66">
        <f t="shared" si="46"/>
        <v>1.2903225806451613E-2</v>
      </c>
      <c r="AL149" s="87">
        <f t="shared" si="47"/>
        <v>24</v>
      </c>
      <c r="AM149" s="30">
        <v>614</v>
      </c>
    </row>
    <row r="150" spans="1:39" x14ac:dyDescent="0.25">
      <c r="A150" s="25" t="s">
        <v>550</v>
      </c>
      <c r="B150" s="26" t="s">
        <v>43</v>
      </c>
      <c r="C150" s="27" t="s">
        <v>44</v>
      </c>
      <c r="D150" s="28" t="s">
        <v>551</v>
      </c>
      <c r="E150" s="28" t="str">
        <f>VLOOKUP(D150,Sheet2!A$1:B$353,2,FALSE)</f>
        <v>Significant Rural</v>
      </c>
      <c r="F150" s="29">
        <v>77486</v>
      </c>
      <c r="G150" s="29">
        <v>27231</v>
      </c>
      <c r="H150" s="29">
        <v>20652</v>
      </c>
      <c r="I150" s="29">
        <v>12850</v>
      </c>
      <c r="J150" s="29">
        <v>6400</v>
      </c>
      <c r="K150" s="29">
        <v>2129</v>
      </c>
      <c r="L150" s="29">
        <v>1036</v>
      </c>
      <c r="M150" s="29">
        <v>77</v>
      </c>
      <c r="N150" s="30">
        <v>147861</v>
      </c>
      <c r="O150" s="31">
        <v>265</v>
      </c>
      <c r="P150" s="66">
        <f t="shared" si="32"/>
        <v>3.4199726402188782E-3</v>
      </c>
      <c r="Q150" s="87">
        <f t="shared" si="33"/>
        <v>47</v>
      </c>
      <c r="R150" s="29">
        <v>99</v>
      </c>
      <c r="S150" s="66">
        <f t="shared" si="34"/>
        <v>3.6355624104880465E-3</v>
      </c>
      <c r="T150" s="87">
        <f t="shared" si="35"/>
        <v>34</v>
      </c>
      <c r="U150" s="29">
        <v>65</v>
      </c>
      <c r="V150" s="66">
        <f t="shared" si="36"/>
        <v>3.147394925430951E-3</v>
      </c>
      <c r="W150" s="87">
        <f t="shared" si="37"/>
        <v>37</v>
      </c>
      <c r="X150" s="29">
        <v>42</v>
      </c>
      <c r="Y150" s="66">
        <f t="shared" si="38"/>
        <v>3.2684824902723736E-3</v>
      </c>
      <c r="Z150" s="87">
        <f t="shared" si="39"/>
        <v>41</v>
      </c>
      <c r="AA150" s="29">
        <v>22</v>
      </c>
      <c r="AB150" s="66">
        <f t="shared" si="40"/>
        <v>3.4375E-3</v>
      </c>
      <c r="AC150" s="87">
        <f t="shared" si="41"/>
        <v>39</v>
      </c>
      <c r="AD150" s="29">
        <v>7</v>
      </c>
      <c r="AE150" s="66">
        <f t="shared" si="42"/>
        <v>3.2879286049788633E-3</v>
      </c>
      <c r="AF150" s="87">
        <f t="shared" si="43"/>
        <v>46</v>
      </c>
      <c r="AG150" s="29">
        <v>4</v>
      </c>
      <c r="AH150" s="66">
        <f t="shared" si="44"/>
        <v>3.8610038610038611E-3</v>
      </c>
      <c r="AI150" s="87">
        <f t="shared" si="45"/>
        <v>42</v>
      </c>
      <c r="AJ150" s="29">
        <v>1</v>
      </c>
      <c r="AK150" s="66">
        <f t="shared" si="46"/>
        <v>1.2987012987012988E-2</v>
      </c>
      <c r="AL150" s="87">
        <f t="shared" si="47"/>
        <v>28</v>
      </c>
      <c r="AM150" s="30">
        <v>505</v>
      </c>
    </row>
    <row r="151" spans="1:39" x14ac:dyDescent="0.25">
      <c r="A151" s="25" t="s">
        <v>104</v>
      </c>
      <c r="B151" s="26" t="s">
        <v>18</v>
      </c>
      <c r="C151" s="27" t="s">
        <v>10</v>
      </c>
      <c r="D151" s="28" t="s">
        <v>105</v>
      </c>
      <c r="E151" s="28" t="str">
        <f>VLOOKUP(D151,Sheet2!A$1:B$353,2,FALSE)</f>
        <v>Other Urban</v>
      </c>
      <c r="F151" s="29">
        <v>2980</v>
      </c>
      <c r="G151" s="29">
        <v>9574</v>
      </c>
      <c r="H151" s="29">
        <v>17641</v>
      </c>
      <c r="I151" s="29">
        <v>8621</v>
      </c>
      <c r="J151" s="29">
        <v>4942</v>
      </c>
      <c r="K151" s="29">
        <v>3100</v>
      </c>
      <c r="L151" s="29">
        <v>2845</v>
      </c>
      <c r="M151" s="29">
        <v>446</v>
      </c>
      <c r="N151" s="30">
        <v>50149</v>
      </c>
      <c r="O151" s="31">
        <v>245</v>
      </c>
      <c r="P151" s="66">
        <f t="shared" si="32"/>
        <v>8.2214765100671147E-2</v>
      </c>
      <c r="Q151" s="87">
        <f t="shared" si="33"/>
        <v>1</v>
      </c>
      <c r="R151" s="29">
        <v>267</v>
      </c>
      <c r="S151" s="66">
        <f t="shared" si="34"/>
        <v>2.7888030081470651E-2</v>
      </c>
      <c r="T151" s="87">
        <f t="shared" si="35"/>
        <v>2</v>
      </c>
      <c r="U151" s="29">
        <v>392</v>
      </c>
      <c r="V151" s="66">
        <f t="shared" si="36"/>
        <v>2.2220962530468794E-2</v>
      </c>
      <c r="W151" s="87">
        <f t="shared" si="37"/>
        <v>3</v>
      </c>
      <c r="X151" s="29">
        <v>270</v>
      </c>
      <c r="Y151" s="66">
        <f t="shared" si="38"/>
        <v>3.1318872520589257E-2</v>
      </c>
      <c r="Z151" s="87">
        <f t="shared" si="39"/>
        <v>3</v>
      </c>
      <c r="AA151" s="29">
        <v>187</v>
      </c>
      <c r="AB151" s="66">
        <f t="shared" si="40"/>
        <v>3.783893160663699E-2</v>
      </c>
      <c r="AC151" s="87">
        <f t="shared" si="41"/>
        <v>4</v>
      </c>
      <c r="AD151" s="29">
        <v>79</v>
      </c>
      <c r="AE151" s="66">
        <f t="shared" si="42"/>
        <v>2.5483870967741934E-2</v>
      </c>
      <c r="AF151" s="87">
        <f t="shared" si="43"/>
        <v>5</v>
      </c>
      <c r="AG151" s="29">
        <v>57</v>
      </c>
      <c r="AH151" s="66">
        <f t="shared" si="44"/>
        <v>2.0035149384885764E-2</v>
      </c>
      <c r="AI151" s="87">
        <f t="shared" si="45"/>
        <v>8</v>
      </c>
      <c r="AJ151" s="29">
        <v>6</v>
      </c>
      <c r="AK151" s="66">
        <f t="shared" si="46"/>
        <v>1.3452914798206279E-2</v>
      </c>
      <c r="AL151" s="87">
        <f t="shared" si="47"/>
        <v>23</v>
      </c>
      <c r="AM151" s="30">
        <v>1503</v>
      </c>
    </row>
    <row r="152" spans="1:39" x14ac:dyDescent="0.25">
      <c r="A152" s="25" t="s">
        <v>378</v>
      </c>
      <c r="B152" s="26" t="s">
        <v>43</v>
      </c>
      <c r="C152" s="27" t="s">
        <v>22</v>
      </c>
      <c r="D152" s="28" t="s">
        <v>379</v>
      </c>
      <c r="E152" s="28" t="str">
        <f>VLOOKUP(D152,Sheet2!A$1:B$353,2,FALSE)</f>
        <v>Major Urban</v>
      </c>
      <c r="F152" s="29">
        <v>50288</v>
      </c>
      <c r="G152" s="29">
        <v>16335</v>
      </c>
      <c r="H152" s="29">
        <v>15335</v>
      </c>
      <c r="I152" s="29">
        <v>6515</v>
      </c>
      <c r="J152" s="29">
        <v>3197</v>
      </c>
      <c r="K152" s="29">
        <v>1460</v>
      </c>
      <c r="L152" s="29">
        <v>846</v>
      </c>
      <c r="M152" s="29">
        <v>74</v>
      </c>
      <c r="N152" s="30">
        <v>94050</v>
      </c>
      <c r="O152" s="31">
        <v>91</v>
      </c>
      <c r="P152" s="66">
        <f t="shared" si="32"/>
        <v>1.809576837416481E-3</v>
      </c>
      <c r="Q152" s="87">
        <f t="shared" si="33"/>
        <v>59</v>
      </c>
      <c r="R152" s="29">
        <v>37</v>
      </c>
      <c r="S152" s="66">
        <f t="shared" si="34"/>
        <v>2.2650749923477198E-3</v>
      </c>
      <c r="T152" s="87">
        <f t="shared" si="35"/>
        <v>59</v>
      </c>
      <c r="U152" s="29">
        <v>25</v>
      </c>
      <c r="V152" s="66">
        <f t="shared" si="36"/>
        <v>1.6302575806977503E-3</v>
      </c>
      <c r="W152" s="87">
        <f t="shared" si="37"/>
        <v>62</v>
      </c>
      <c r="X152" s="29">
        <v>16</v>
      </c>
      <c r="Y152" s="66">
        <f t="shared" si="38"/>
        <v>2.4558710667689945E-3</v>
      </c>
      <c r="Z152" s="87">
        <f t="shared" si="39"/>
        <v>55</v>
      </c>
      <c r="AA152" s="29">
        <v>11</v>
      </c>
      <c r="AB152" s="66">
        <f t="shared" si="40"/>
        <v>3.4407256803253052E-3</v>
      </c>
      <c r="AC152" s="87">
        <f t="shared" si="41"/>
        <v>48</v>
      </c>
      <c r="AD152" s="29">
        <v>5</v>
      </c>
      <c r="AE152" s="66">
        <f t="shared" si="42"/>
        <v>3.4246575342465752E-3</v>
      </c>
      <c r="AF152" s="87">
        <f t="shared" si="43"/>
        <v>46</v>
      </c>
      <c r="AG152" s="29">
        <v>0</v>
      </c>
      <c r="AH152" s="66">
        <f t="shared" si="44"/>
        <v>0</v>
      </c>
      <c r="AI152" s="87">
        <f t="shared" si="45"/>
        <v>67</v>
      </c>
      <c r="AJ152" s="29">
        <v>1</v>
      </c>
      <c r="AK152" s="66">
        <f t="shared" si="46"/>
        <v>1.3513513513513514E-2</v>
      </c>
      <c r="AL152" s="87">
        <f t="shared" si="47"/>
        <v>24</v>
      </c>
      <c r="AM152" s="30">
        <v>186</v>
      </c>
    </row>
    <row r="153" spans="1:39" x14ac:dyDescent="0.25">
      <c r="A153" s="25" t="s">
        <v>610</v>
      </c>
      <c r="B153" s="26" t="s">
        <v>18</v>
      </c>
      <c r="C153" s="27" t="s">
        <v>22</v>
      </c>
      <c r="D153" s="28" t="s">
        <v>611</v>
      </c>
      <c r="E153" s="28" t="str">
        <f>VLOOKUP(D153,Sheet2!A$1:B$353,2,FALSE)</f>
        <v>Significant Rural</v>
      </c>
      <c r="F153" s="29">
        <v>11155</v>
      </c>
      <c r="G153" s="29">
        <v>11704</v>
      </c>
      <c r="H153" s="29">
        <v>12046</v>
      </c>
      <c r="I153" s="29">
        <v>7214</v>
      </c>
      <c r="J153" s="29">
        <v>4667</v>
      </c>
      <c r="K153" s="29">
        <v>2258</v>
      </c>
      <c r="L153" s="29">
        <v>996</v>
      </c>
      <c r="M153" s="29">
        <v>74</v>
      </c>
      <c r="N153" s="30">
        <v>50114</v>
      </c>
      <c r="O153" s="31">
        <v>95</v>
      </c>
      <c r="P153" s="66">
        <f t="shared" si="32"/>
        <v>8.5163603765127747E-3</v>
      </c>
      <c r="Q153" s="87">
        <f t="shared" si="33"/>
        <v>27</v>
      </c>
      <c r="R153" s="29">
        <v>88</v>
      </c>
      <c r="S153" s="66">
        <f t="shared" si="34"/>
        <v>7.5187969924812026E-3</v>
      </c>
      <c r="T153" s="87">
        <f t="shared" si="35"/>
        <v>19</v>
      </c>
      <c r="U153" s="29">
        <v>113</v>
      </c>
      <c r="V153" s="66">
        <f t="shared" si="36"/>
        <v>9.3807072887265482E-3</v>
      </c>
      <c r="W153" s="87">
        <f t="shared" si="37"/>
        <v>13</v>
      </c>
      <c r="X153" s="29">
        <v>49</v>
      </c>
      <c r="Y153" s="66">
        <f t="shared" si="38"/>
        <v>6.7923482118103689E-3</v>
      </c>
      <c r="Z153" s="87">
        <f t="shared" si="39"/>
        <v>16</v>
      </c>
      <c r="AA153" s="29">
        <v>18</v>
      </c>
      <c r="AB153" s="66">
        <f t="shared" si="40"/>
        <v>3.8568673666166701E-3</v>
      </c>
      <c r="AC153" s="87">
        <f t="shared" si="41"/>
        <v>36</v>
      </c>
      <c r="AD153" s="29">
        <v>19</v>
      </c>
      <c r="AE153" s="66">
        <f t="shared" si="42"/>
        <v>8.4145261293179802E-3</v>
      </c>
      <c r="AF153" s="87">
        <f t="shared" si="43"/>
        <v>15</v>
      </c>
      <c r="AG153" s="29">
        <v>7</v>
      </c>
      <c r="AH153" s="66">
        <f t="shared" si="44"/>
        <v>7.0281124497991966E-3</v>
      </c>
      <c r="AI153" s="87">
        <f t="shared" si="45"/>
        <v>29</v>
      </c>
      <c r="AJ153" s="29">
        <v>1</v>
      </c>
      <c r="AK153" s="66">
        <f t="shared" si="46"/>
        <v>1.3513513513513514E-2</v>
      </c>
      <c r="AL153" s="87">
        <f t="shared" si="47"/>
        <v>27</v>
      </c>
      <c r="AM153" s="30">
        <v>390</v>
      </c>
    </row>
    <row r="154" spans="1:39" x14ac:dyDescent="0.25">
      <c r="A154" s="25" t="s">
        <v>56</v>
      </c>
      <c r="B154" s="26" t="s">
        <v>54</v>
      </c>
      <c r="C154" s="27" t="s">
        <v>10</v>
      </c>
      <c r="D154" s="28" t="s">
        <v>632</v>
      </c>
      <c r="E154" s="28" t="str">
        <f>VLOOKUP(D154,Sheet2!A$1:B$353,2,FALSE)</f>
        <v>Significant Rural</v>
      </c>
      <c r="F154" s="29">
        <v>9206</v>
      </c>
      <c r="G154" s="29">
        <v>16982</v>
      </c>
      <c r="H154" s="29">
        <v>16904</v>
      </c>
      <c r="I154" s="29">
        <v>9899</v>
      </c>
      <c r="J154" s="29">
        <v>7389</v>
      </c>
      <c r="K154" s="29">
        <v>4693</v>
      </c>
      <c r="L154" s="29">
        <v>2768</v>
      </c>
      <c r="M154" s="29">
        <v>216</v>
      </c>
      <c r="N154" s="30">
        <v>68057</v>
      </c>
      <c r="O154" s="31">
        <v>99</v>
      </c>
      <c r="P154" s="66">
        <f t="shared" si="32"/>
        <v>1.0753856180751684E-2</v>
      </c>
      <c r="Q154" s="87">
        <f t="shared" si="33"/>
        <v>21</v>
      </c>
      <c r="R154" s="29">
        <v>94</v>
      </c>
      <c r="S154" s="66">
        <f t="shared" si="34"/>
        <v>5.5352726416205396E-3</v>
      </c>
      <c r="T154" s="87">
        <f t="shared" si="35"/>
        <v>26</v>
      </c>
      <c r="U154" s="29">
        <v>80</v>
      </c>
      <c r="V154" s="66">
        <f t="shared" si="36"/>
        <v>4.7326076668244201E-3</v>
      </c>
      <c r="W154" s="87">
        <f t="shared" si="37"/>
        <v>29</v>
      </c>
      <c r="X154" s="29">
        <v>50</v>
      </c>
      <c r="Y154" s="66">
        <f t="shared" si="38"/>
        <v>5.0510152540660675E-3</v>
      </c>
      <c r="Z154" s="87">
        <f t="shared" si="39"/>
        <v>25</v>
      </c>
      <c r="AA154" s="29">
        <v>36</v>
      </c>
      <c r="AB154" s="66">
        <f t="shared" si="40"/>
        <v>4.8721071863580996E-3</v>
      </c>
      <c r="AC154" s="87">
        <f t="shared" si="41"/>
        <v>29</v>
      </c>
      <c r="AD154" s="29">
        <v>23</v>
      </c>
      <c r="AE154" s="66">
        <f t="shared" si="42"/>
        <v>4.9009162582569783E-3</v>
      </c>
      <c r="AF154" s="87">
        <f t="shared" si="43"/>
        <v>33</v>
      </c>
      <c r="AG154" s="29">
        <v>16</v>
      </c>
      <c r="AH154" s="66">
        <f t="shared" si="44"/>
        <v>5.7803468208092483E-3</v>
      </c>
      <c r="AI154" s="87">
        <f t="shared" si="45"/>
        <v>35</v>
      </c>
      <c r="AJ154" s="29">
        <v>3</v>
      </c>
      <c r="AK154" s="66">
        <f t="shared" si="46"/>
        <v>1.3888888888888888E-2</v>
      </c>
      <c r="AL154" s="87">
        <f t="shared" si="47"/>
        <v>26</v>
      </c>
      <c r="AM154" s="30">
        <v>401</v>
      </c>
    </row>
    <row r="155" spans="1:39" x14ac:dyDescent="0.25">
      <c r="A155" s="25" t="s">
        <v>366</v>
      </c>
      <c r="B155" s="26" t="s">
        <v>18</v>
      </c>
      <c r="C155" s="27" t="s">
        <v>60</v>
      </c>
      <c r="D155" s="28" t="s">
        <v>367</v>
      </c>
      <c r="E155" s="28" t="str">
        <f>VLOOKUP(D155,Sheet2!A$1:B$353,2,FALSE)</f>
        <v>Rural 50</v>
      </c>
      <c r="F155" s="29">
        <v>6464</v>
      </c>
      <c r="G155" s="29">
        <v>6901</v>
      </c>
      <c r="H155" s="29">
        <v>5820</v>
      </c>
      <c r="I155" s="29">
        <v>3711</v>
      </c>
      <c r="J155" s="29">
        <v>2146</v>
      </c>
      <c r="K155" s="29">
        <v>1197</v>
      </c>
      <c r="L155" s="29">
        <v>682</v>
      </c>
      <c r="M155" s="29">
        <v>70</v>
      </c>
      <c r="N155" s="30">
        <v>26991</v>
      </c>
      <c r="O155" s="31">
        <v>20</v>
      </c>
      <c r="P155" s="66">
        <f t="shared" si="32"/>
        <v>3.0940594059405942E-3</v>
      </c>
      <c r="Q155" s="87">
        <f t="shared" si="33"/>
        <v>43</v>
      </c>
      <c r="R155" s="29">
        <v>14</v>
      </c>
      <c r="S155" s="66">
        <f t="shared" si="34"/>
        <v>2.0286914939863787E-3</v>
      </c>
      <c r="T155" s="87">
        <f t="shared" si="35"/>
        <v>47</v>
      </c>
      <c r="U155" s="29">
        <v>13</v>
      </c>
      <c r="V155" s="66">
        <f t="shared" si="36"/>
        <v>2.2336769759450171E-3</v>
      </c>
      <c r="W155" s="87">
        <f t="shared" si="37"/>
        <v>45</v>
      </c>
      <c r="X155" s="29">
        <v>10</v>
      </c>
      <c r="Y155" s="66">
        <f t="shared" si="38"/>
        <v>2.6946914578280788E-3</v>
      </c>
      <c r="Z155" s="87">
        <f t="shared" si="39"/>
        <v>42</v>
      </c>
      <c r="AA155" s="29">
        <v>3</v>
      </c>
      <c r="AB155" s="66">
        <f t="shared" si="40"/>
        <v>1.3979496738117428E-3</v>
      </c>
      <c r="AC155" s="87">
        <f t="shared" si="41"/>
        <v>48</v>
      </c>
      <c r="AD155" s="29">
        <v>1</v>
      </c>
      <c r="AE155" s="66">
        <f t="shared" si="42"/>
        <v>8.3542188805346695E-4</v>
      </c>
      <c r="AF155" s="87">
        <f t="shared" si="43"/>
        <v>48</v>
      </c>
      <c r="AG155" s="29">
        <v>3</v>
      </c>
      <c r="AH155" s="66">
        <f t="shared" si="44"/>
        <v>4.3988269794721412E-3</v>
      </c>
      <c r="AI155" s="87">
        <f t="shared" si="45"/>
        <v>44</v>
      </c>
      <c r="AJ155" s="29">
        <v>1</v>
      </c>
      <c r="AK155" s="66">
        <f t="shared" si="46"/>
        <v>1.4285714285714285E-2</v>
      </c>
      <c r="AL155" s="87">
        <f t="shared" si="47"/>
        <v>37</v>
      </c>
      <c r="AM155" s="30">
        <v>65</v>
      </c>
    </row>
    <row r="156" spans="1:39" x14ac:dyDescent="0.25">
      <c r="A156" s="25" t="s">
        <v>172</v>
      </c>
      <c r="B156" s="26" t="s">
        <v>43</v>
      </c>
      <c r="C156" s="27" t="s">
        <v>60</v>
      </c>
      <c r="D156" s="28" t="s">
        <v>173</v>
      </c>
      <c r="E156" s="28" t="str">
        <f>VLOOKUP(D156,Sheet2!A$1:B$353,2,FALSE)</f>
        <v>Major Urban</v>
      </c>
      <c r="F156" s="29">
        <v>42002</v>
      </c>
      <c r="G156" s="29">
        <v>37808</v>
      </c>
      <c r="H156" s="29">
        <v>29290</v>
      </c>
      <c r="I156" s="29">
        <v>15611</v>
      </c>
      <c r="J156" s="29">
        <v>6454</v>
      </c>
      <c r="K156" s="29">
        <v>2363</v>
      </c>
      <c r="L156" s="29">
        <v>954</v>
      </c>
      <c r="M156" s="29">
        <v>138</v>
      </c>
      <c r="N156" s="30">
        <v>134620</v>
      </c>
      <c r="O156" s="31">
        <v>195</v>
      </c>
      <c r="P156" s="66">
        <f t="shared" si="32"/>
        <v>4.6426360649492885E-3</v>
      </c>
      <c r="Q156" s="87">
        <f t="shared" si="33"/>
        <v>48</v>
      </c>
      <c r="R156" s="29">
        <v>93</v>
      </c>
      <c r="S156" s="66">
        <f t="shared" si="34"/>
        <v>2.4597968683876428E-3</v>
      </c>
      <c r="T156" s="87">
        <f t="shared" si="35"/>
        <v>57</v>
      </c>
      <c r="U156" s="29">
        <v>70</v>
      </c>
      <c r="V156" s="66">
        <f t="shared" si="36"/>
        <v>2.3898941618299761E-3</v>
      </c>
      <c r="W156" s="87">
        <f t="shared" si="37"/>
        <v>56</v>
      </c>
      <c r="X156" s="29">
        <v>37</v>
      </c>
      <c r="Y156" s="66">
        <f t="shared" si="38"/>
        <v>2.3701236307731729E-3</v>
      </c>
      <c r="Z156" s="87">
        <f t="shared" si="39"/>
        <v>56</v>
      </c>
      <c r="AA156" s="29">
        <v>22</v>
      </c>
      <c r="AB156" s="66">
        <f t="shared" si="40"/>
        <v>3.4087387666563371E-3</v>
      </c>
      <c r="AC156" s="87">
        <f t="shared" si="41"/>
        <v>49</v>
      </c>
      <c r="AD156" s="29">
        <v>8</v>
      </c>
      <c r="AE156" s="66">
        <f t="shared" si="42"/>
        <v>3.3855268726195515E-3</v>
      </c>
      <c r="AF156" s="87">
        <f t="shared" si="43"/>
        <v>48</v>
      </c>
      <c r="AG156" s="29">
        <v>6</v>
      </c>
      <c r="AH156" s="66">
        <f t="shared" si="44"/>
        <v>6.2893081761006293E-3</v>
      </c>
      <c r="AI156" s="87">
        <f t="shared" si="45"/>
        <v>33</v>
      </c>
      <c r="AJ156" s="29">
        <v>2</v>
      </c>
      <c r="AK156" s="66">
        <f t="shared" si="46"/>
        <v>1.4492753623188406E-2</v>
      </c>
      <c r="AL156" s="87">
        <f t="shared" si="47"/>
        <v>23</v>
      </c>
      <c r="AM156" s="30">
        <v>433</v>
      </c>
    </row>
    <row r="157" spans="1:39" x14ac:dyDescent="0.25">
      <c r="A157" s="25" t="s">
        <v>546</v>
      </c>
      <c r="B157" s="26" t="s">
        <v>18</v>
      </c>
      <c r="C157" s="27" t="s">
        <v>10</v>
      </c>
      <c r="D157" s="28" t="s">
        <v>547</v>
      </c>
      <c r="E157" s="28" t="str">
        <f>VLOOKUP(D157,Sheet2!A$1:B$353,2,FALSE)</f>
        <v>Rural 80</v>
      </c>
      <c r="F157" s="29">
        <v>1092</v>
      </c>
      <c r="G157" s="29">
        <v>3699</v>
      </c>
      <c r="H157" s="29">
        <v>7821</v>
      </c>
      <c r="I157" s="29">
        <v>6453</v>
      </c>
      <c r="J157" s="29">
        <v>5791</v>
      </c>
      <c r="K157" s="29">
        <v>4083</v>
      </c>
      <c r="L157" s="29">
        <v>3982</v>
      </c>
      <c r="M157" s="29">
        <v>414</v>
      </c>
      <c r="N157" s="30">
        <v>33335</v>
      </c>
      <c r="O157" s="31">
        <v>14</v>
      </c>
      <c r="P157" s="66">
        <f t="shared" si="32"/>
        <v>1.282051282051282E-2</v>
      </c>
      <c r="Q157" s="87">
        <f t="shared" si="33"/>
        <v>35</v>
      </c>
      <c r="R157" s="29">
        <v>24</v>
      </c>
      <c r="S157" s="66">
        <f t="shared" si="34"/>
        <v>6.4882400648824008E-3</v>
      </c>
      <c r="T157" s="87">
        <f t="shared" si="35"/>
        <v>39</v>
      </c>
      <c r="U157" s="29">
        <v>34</v>
      </c>
      <c r="V157" s="66">
        <f t="shared" si="36"/>
        <v>4.3472701700549799E-3</v>
      </c>
      <c r="W157" s="87">
        <f t="shared" si="37"/>
        <v>46</v>
      </c>
      <c r="X157" s="29">
        <v>36</v>
      </c>
      <c r="Y157" s="66">
        <f t="shared" si="38"/>
        <v>5.5788005578800556E-3</v>
      </c>
      <c r="Z157" s="87">
        <f t="shared" si="39"/>
        <v>42</v>
      </c>
      <c r="AA157" s="29">
        <v>22</v>
      </c>
      <c r="AB157" s="66">
        <f t="shared" si="40"/>
        <v>3.7989984458642722E-3</v>
      </c>
      <c r="AC157" s="87">
        <f t="shared" si="41"/>
        <v>50</v>
      </c>
      <c r="AD157" s="29">
        <v>28</v>
      </c>
      <c r="AE157" s="66">
        <f t="shared" si="42"/>
        <v>6.8577026696056819E-3</v>
      </c>
      <c r="AF157" s="87">
        <f t="shared" si="43"/>
        <v>42</v>
      </c>
      <c r="AG157" s="29">
        <v>25</v>
      </c>
      <c r="AH157" s="66">
        <f t="shared" si="44"/>
        <v>6.2782521346057257E-3</v>
      </c>
      <c r="AI157" s="87">
        <f t="shared" si="45"/>
        <v>48</v>
      </c>
      <c r="AJ157" s="29">
        <v>6</v>
      </c>
      <c r="AK157" s="66">
        <f t="shared" si="46"/>
        <v>1.4492753623188406E-2</v>
      </c>
      <c r="AL157" s="87">
        <f t="shared" si="47"/>
        <v>47</v>
      </c>
      <c r="AM157" s="30">
        <v>189</v>
      </c>
    </row>
    <row r="158" spans="1:39" x14ac:dyDescent="0.25">
      <c r="A158" s="25" t="s">
        <v>311</v>
      </c>
      <c r="B158" s="26" t="s">
        <v>43</v>
      </c>
      <c r="C158" s="27" t="s">
        <v>22</v>
      </c>
      <c r="D158" s="28" t="s">
        <v>312</v>
      </c>
      <c r="E158" s="28" t="str">
        <f>VLOOKUP(D158,Sheet2!A$1:B$353,2,FALSE)</f>
        <v>Major Urban</v>
      </c>
      <c r="F158" s="29">
        <v>131479</v>
      </c>
      <c r="G158" s="29">
        <v>36738</v>
      </c>
      <c r="H158" s="29">
        <v>26127</v>
      </c>
      <c r="I158" s="29">
        <v>13141</v>
      </c>
      <c r="J158" s="29">
        <v>4754</v>
      </c>
      <c r="K158" s="29">
        <v>2161</v>
      </c>
      <c r="L158" s="29">
        <v>1586</v>
      </c>
      <c r="M158" s="29">
        <v>135</v>
      </c>
      <c r="N158" s="30">
        <v>216121</v>
      </c>
      <c r="O158" s="31">
        <v>65</v>
      </c>
      <c r="P158" s="66">
        <f t="shared" si="32"/>
        <v>4.943755276508035E-4</v>
      </c>
      <c r="Q158" s="87">
        <f t="shared" si="33"/>
        <v>63</v>
      </c>
      <c r="R158" s="29">
        <v>47</v>
      </c>
      <c r="S158" s="66">
        <f t="shared" si="34"/>
        <v>1.2793293048070117E-3</v>
      </c>
      <c r="T158" s="87">
        <f t="shared" si="35"/>
        <v>63</v>
      </c>
      <c r="U158" s="29">
        <v>64</v>
      </c>
      <c r="V158" s="66">
        <f t="shared" si="36"/>
        <v>2.4495732384123702E-3</v>
      </c>
      <c r="W158" s="87">
        <f t="shared" si="37"/>
        <v>55</v>
      </c>
      <c r="X158" s="29">
        <v>39</v>
      </c>
      <c r="Y158" s="66">
        <f t="shared" si="38"/>
        <v>2.967810668898866E-3</v>
      </c>
      <c r="Z158" s="87">
        <f t="shared" si="39"/>
        <v>52</v>
      </c>
      <c r="AA158" s="29">
        <v>29</v>
      </c>
      <c r="AB158" s="66">
        <f t="shared" si="40"/>
        <v>6.1001262095077826E-3</v>
      </c>
      <c r="AC158" s="87">
        <f t="shared" si="41"/>
        <v>30</v>
      </c>
      <c r="AD158" s="29">
        <v>16</v>
      </c>
      <c r="AE158" s="66">
        <f t="shared" si="42"/>
        <v>7.4039796390559928E-3</v>
      </c>
      <c r="AF158" s="87">
        <f t="shared" si="43"/>
        <v>27</v>
      </c>
      <c r="AG158" s="29">
        <v>4</v>
      </c>
      <c r="AH158" s="66">
        <f t="shared" si="44"/>
        <v>2.5220680958385876E-3</v>
      </c>
      <c r="AI158" s="87">
        <f t="shared" si="45"/>
        <v>57</v>
      </c>
      <c r="AJ158" s="29">
        <v>2</v>
      </c>
      <c r="AK158" s="66">
        <f t="shared" si="46"/>
        <v>1.4814814814814815E-2</v>
      </c>
      <c r="AL158" s="87">
        <f t="shared" si="47"/>
        <v>22</v>
      </c>
      <c r="AM158" s="30">
        <v>266</v>
      </c>
    </row>
    <row r="159" spans="1:39" x14ac:dyDescent="0.25">
      <c r="A159" s="25" t="s">
        <v>337</v>
      </c>
      <c r="B159" s="26" t="s">
        <v>54</v>
      </c>
      <c r="C159" s="27" t="s">
        <v>19</v>
      </c>
      <c r="D159" s="28" t="s">
        <v>660</v>
      </c>
      <c r="E159" s="28" t="str">
        <f>VLOOKUP(D159,Sheet2!A$1:B$353,2,FALSE)</f>
        <v>Other Urban</v>
      </c>
      <c r="F159" s="29">
        <v>16052</v>
      </c>
      <c r="G159" s="29">
        <v>29511</v>
      </c>
      <c r="H159" s="29">
        <v>27482</v>
      </c>
      <c r="I159" s="29">
        <v>12640</v>
      </c>
      <c r="J159" s="29">
        <v>10312</v>
      </c>
      <c r="K159" s="29">
        <v>5210</v>
      </c>
      <c r="L159" s="29">
        <v>2702</v>
      </c>
      <c r="M159" s="29">
        <v>134</v>
      </c>
      <c r="N159" s="30">
        <v>104043</v>
      </c>
      <c r="O159" s="31">
        <v>149</v>
      </c>
      <c r="P159" s="66">
        <f t="shared" si="32"/>
        <v>9.2823324196361825E-3</v>
      </c>
      <c r="Q159" s="87">
        <f t="shared" si="33"/>
        <v>21</v>
      </c>
      <c r="R159" s="29">
        <v>277</v>
      </c>
      <c r="S159" s="66">
        <f t="shared" si="34"/>
        <v>9.3863305208227443E-3</v>
      </c>
      <c r="T159" s="87">
        <f t="shared" si="35"/>
        <v>17</v>
      </c>
      <c r="U159" s="29">
        <v>223</v>
      </c>
      <c r="V159" s="66">
        <f t="shared" si="36"/>
        <v>8.114402154137253E-3</v>
      </c>
      <c r="W159" s="87">
        <f t="shared" si="37"/>
        <v>17</v>
      </c>
      <c r="X159" s="29">
        <v>76</v>
      </c>
      <c r="Y159" s="66">
        <f t="shared" si="38"/>
        <v>6.0126582278481012E-3</v>
      </c>
      <c r="Z159" s="87">
        <f t="shared" si="39"/>
        <v>24</v>
      </c>
      <c r="AA159" s="29">
        <v>75</v>
      </c>
      <c r="AB159" s="66">
        <f t="shared" si="40"/>
        <v>7.2730799069045775E-3</v>
      </c>
      <c r="AC159" s="87">
        <f t="shared" si="41"/>
        <v>16</v>
      </c>
      <c r="AD159" s="29">
        <v>42</v>
      </c>
      <c r="AE159" s="66">
        <f t="shared" si="42"/>
        <v>8.061420345489444E-3</v>
      </c>
      <c r="AF159" s="87">
        <f t="shared" si="43"/>
        <v>17</v>
      </c>
      <c r="AG159" s="29">
        <v>24</v>
      </c>
      <c r="AH159" s="66">
        <f t="shared" si="44"/>
        <v>8.8823094004441151E-3</v>
      </c>
      <c r="AI159" s="87">
        <f t="shared" si="45"/>
        <v>21</v>
      </c>
      <c r="AJ159" s="29">
        <v>2</v>
      </c>
      <c r="AK159" s="66">
        <f t="shared" si="46"/>
        <v>1.4925373134328358E-2</v>
      </c>
      <c r="AL159" s="87">
        <f t="shared" si="47"/>
        <v>22</v>
      </c>
      <c r="AM159" s="30">
        <v>868</v>
      </c>
    </row>
    <row r="160" spans="1:39" x14ac:dyDescent="0.25">
      <c r="A160" s="25" t="s">
        <v>117</v>
      </c>
      <c r="B160" s="26" t="s">
        <v>54</v>
      </c>
      <c r="C160" s="27" t="s">
        <v>10</v>
      </c>
      <c r="D160" s="28" t="s">
        <v>637</v>
      </c>
      <c r="E160" s="28" t="str">
        <f>VLOOKUP(D160,Sheet2!A$1:B$353,2,FALSE)</f>
        <v>Rural 50</v>
      </c>
      <c r="F160" s="29">
        <v>9422</v>
      </c>
      <c r="G160" s="29">
        <v>22431</v>
      </c>
      <c r="H160" s="29">
        <v>31478</v>
      </c>
      <c r="I160" s="29">
        <v>20481</v>
      </c>
      <c r="J160" s="29">
        <v>14240</v>
      </c>
      <c r="K160" s="29">
        <v>7542</v>
      </c>
      <c r="L160" s="29">
        <v>4456</v>
      </c>
      <c r="M160" s="29">
        <v>334</v>
      </c>
      <c r="N160" s="30">
        <v>110384</v>
      </c>
      <c r="O160" s="31">
        <v>69</v>
      </c>
      <c r="P160" s="66">
        <f t="shared" si="32"/>
        <v>7.3232859265548716E-3</v>
      </c>
      <c r="Q160" s="87">
        <f t="shared" si="33"/>
        <v>33</v>
      </c>
      <c r="R160" s="29">
        <v>96</v>
      </c>
      <c r="S160" s="66">
        <f t="shared" si="34"/>
        <v>4.2797913601711913E-3</v>
      </c>
      <c r="T160" s="87">
        <f t="shared" si="35"/>
        <v>33</v>
      </c>
      <c r="U160" s="29">
        <v>77</v>
      </c>
      <c r="V160" s="66">
        <f t="shared" si="36"/>
        <v>2.4461528686701823E-3</v>
      </c>
      <c r="W160" s="87">
        <f t="shared" si="37"/>
        <v>43</v>
      </c>
      <c r="X160" s="29">
        <v>52</v>
      </c>
      <c r="Y160" s="66">
        <f t="shared" si="38"/>
        <v>2.5389385283921683E-3</v>
      </c>
      <c r="Z160" s="87">
        <f t="shared" si="39"/>
        <v>44</v>
      </c>
      <c r="AA160" s="29">
        <v>26</v>
      </c>
      <c r="AB160" s="66">
        <f t="shared" si="40"/>
        <v>1.8258426966292136E-3</v>
      </c>
      <c r="AC160" s="87">
        <f t="shared" si="41"/>
        <v>45</v>
      </c>
      <c r="AD160" s="29">
        <v>17</v>
      </c>
      <c r="AE160" s="66">
        <f t="shared" si="42"/>
        <v>2.2540440201538055E-3</v>
      </c>
      <c r="AF160" s="87">
        <f t="shared" si="43"/>
        <v>45</v>
      </c>
      <c r="AG160" s="29">
        <v>20</v>
      </c>
      <c r="AH160" s="66">
        <f t="shared" si="44"/>
        <v>4.4883303411131061E-3</v>
      </c>
      <c r="AI160" s="87">
        <f t="shared" si="45"/>
        <v>43</v>
      </c>
      <c r="AJ160" s="29">
        <v>5</v>
      </c>
      <c r="AK160" s="66">
        <f t="shared" si="46"/>
        <v>1.4970059880239521E-2</v>
      </c>
      <c r="AL160" s="87">
        <f t="shared" si="47"/>
        <v>36</v>
      </c>
      <c r="AM160" s="30">
        <v>362</v>
      </c>
    </row>
    <row r="161" spans="1:39" x14ac:dyDescent="0.25">
      <c r="A161" s="25" t="s">
        <v>189</v>
      </c>
      <c r="B161" s="26" t="s">
        <v>18</v>
      </c>
      <c r="C161" s="27" t="s">
        <v>25</v>
      </c>
      <c r="D161" s="28" t="s">
        <v>190</v>
      </c>
      <c r="E161" s="28" t="str">
        <f>VLOOKUP(D161,Sheet2!A$1:B$353,2,FALSE)</f>
        <v>Rural 50</v>
      </c>
      <c r="F161" s="29">
        <v>9158</v>
      </c>
      <c r="G161" s="29">
        <v>10239</v>
      </c>
      <c r="H161" s="29">
        <v>6042</v>
      </c>
      <c r="I161" s="29">
        <v>4839</v>
      </c>
      <c r="J161" s="29">
        <v>3555</v>
      </c>
      <c r="K161" s="29">
        <v>2261</v>
      </c>
      <c r="L161" s="29">
        <v>1335</v>
      </c>
      <c r="M161" s="29">
        <v>133</v>
      </c>
      <c r="N161" s="30">
        <v>37562</v>
      </c>
      <c r="O161" s="31">
        <v>59</v>
      </c>
      <c r="P161" s="66">
        <f t="shared" si="32"/>
        <v>6.4424546844289148E-3</v>
      </c>
      <c r="Q161" s="87">
        <f t="shared" si="33"/>
        <v>35</v>
      </c>
      <c r="R161" s="29">
        <v>52</v>
      </c>
      <c r="S161" s="66">
        <f t="shared" si="34"/>
        <v>5.0786209590780347E-3</v>
      </c>
      <c r="T161" s="87">
        <f t="shared" si="35"/>
        <v>30</v>
      </c>
      <c r="U161" s="29">
        <v>34</v>
      </c>
      <c r="V161" s="66">
        <f t="shared" si="36"/>
        <v>5.6272757365110893E-3</v>
      </c>
      <c r="W161" s="87">
        <f t="shared" si="37"/>
        <v>27</v>
      </c>
      <c r="X161" s="29">
        <v>18</v>
      </c>
      <c r="Y161" s="66">
        <f t="shared" si="38"/>
        <v>3.7197768133911966E-3</v>
      </c>
      <c r="Z161" s="87">
        <f t="shared" si="39"/>
        <v>39</v>
      </c>
      <c r="AA161" s="29">
        <v>24</v>
      </c>
      <c r="AB161" s="66">
        <f t="shared" si="40"/>
        <v>6.7510548523206752E-3</v>
      </c>
      <c r="AC161" s="87">
        <f t="shared" si="41"/>
        <v>24</v>
      </c>
      <c r="AD161" s="29">
        <v>19</v>
      </c>
      <c r="AE161" s="66">
        <f t="shared" si="42"/>
        <v>8.4033613445378148E-3</v>
      </c>
      <c r="AF161" s="87">
        <f t="shared" si="43"/>
        <v>22</v>
      </c>
      <c r="AG161" s="29">
        <v>20</v>
      </c>
      <c r="AH161" s="66">
        <f t="shared" si="44"/>
        <v>1.4981273408239701E-2</v>
      </c>
      <c r="AI161" s="87">
        <f t="shared" si="45"/>
        <v>16</v>
      </c>
      <c r="AJ161" s="29">
        <v>2</v>
      </c>
      <c r="AK161" s="66">
        <f t="shared" si="46"/>
        <v>1.5037593984962405E-2</v>
      </c>
      <c r="AL161" s="87">
        <f t="shared" si="47"/>
        <v>35</v>
      </c>
      <c r="AM161" s="30">
        <v>228</v>
      </c>
    </row>
    <row r="162" spans="1:39" x14ac:dyDescent="0.25">
      <c r="A162" s="25" t="s">
        <v>353</v>
      </c>
      <c r="B162" s="26" t="s">
        <v>18</v>
      </c>
      <c r="C162" s="27" t="s">
        <v>25</v>
      </c>
      <c r="D162" s="28" t="s">
        <v>354</v>
      </c>
      <c r="E162" s="28" t="str">
        <f>VLOOKUP(D162,Sheet2!A$1:B$353,2,FALSE)</f>
        <v>Rural 50</v>
      </c>
      <c r="F162" s="29">
        <v>18563</v>
      </c>
      <c r="G162" s="29">
        <v>8640</v>
      </c>
      <c r="H162" s="29">
        <v>7323</v>
      </c>
      <c r="I162" s="29">
        <v>4674</v>
      </c>
      <c r="J162" s="29">
        <v>2835</v>
      </c>
      <c r="K162" s="29">
        <v>1406</v>
      </c>
      <c r="L162" s="29">
        <v>829</v>
      </c>
      <c r="M162" s="29">
        <v>66</v>
      </c>
      <c r="N162" s="30">
        <v>44336</v>
      </c>
      <c r="O162" s="31">
        <v>56</v>
      </c>
      <c r="P162" s="66">
        <f t="shared" si="32"/>
        <v>3.0167537574745463E-3</v>
      </c>
      <c r="Q162" s="87">
        <f t="shared" si="33"/>
        <v>44</v>
      </c>
      <c r="R162" s="29">
        <v>30</v>
      </c>
      <c r="S162" s="66">
        <f t="shared" si="34"/>
        <v>3.472222222222222E-3</v>
      </c>
      <c r="T162" s="87">
        <f t="shared" si="35"/>
        <v>41</v>
      </c>
      <c r="U162" s="29">
        <v>37</v>
      </c>
      <c r="V162" s="66">
        <f t="shared" si="36"/>
        <v>5.0525740816605219E-3</v>
      </c>
      <c r="W162" s="87">
        <f t="shared" si="37"/>
        <v>30</v>
      </c>
      <c r="X162" s="29">
        <v>10</v>
      </c>
      <c r="Y162" s="66">
        <f t="shared" si="38"/>
        <v>2.1394950791613181E-3</v>
      </c>
      <c r="Z162" s="87">
        <f t="shared" si="39"/>
        <v>46</v>
      </c>
      <c r="AA162" s="29">
        <v>8</v>
      </c>
      <c r="AB162" s="66">
        <f t="shared" si="40"/>
        <v>2.8218694885361554E-3</v>
      </c>
      <c r="AC162" s="87">
        <f t="shared" si="41"/>
        <v>43</v>
      </c>
      <c r="AD162" s="29">
        <v>13</v>
      </c>
      <c r="AE162" s="66">
        <f t="shared" si="42"/>
        <v>9.2460881934566148E-3</v>
      </c>
      <c r="AF162" s="87">
        <f t="shared" si="43"/>
        <v>18</v>
      </c>
      <c r="AG162" s="29">
        <v>4</v>
      </c>
      <c r="AH162" s="66">
        <f t="shared" si="44"/>
        <v>4.8250904704463205E-3</v>
      </c>
      <c r="AI162" s="87">
        <f t="shared" si="45"/>
        <v>41</v>
      </c>
      <c r="AJ162" s="29">
        <v>1</v>
      </c>
      <c r="AK162" s="66">
        <f t="shared" si="46"/>
        <v>1.5151515151515152E-2</v>
      </c>
      <c r="AL162" s="87">
        <f t="shared" si="47"/>
        <v>34</v>
      </c>
      <c r="AM162" s="30">
        <v>159</v>
      </c>
    </row>
    <row r="163" spans="1:39" x14ac:dyDescent="0.25">
      <c r="A163" s="25" t="s">
        <v>384</v>
      </c>
      <c r="B163" s="26" t="s">
        <v>54</v>
      </c>
      <c r="C163" s="27" t="s">
        <v>10</v>
      </c>
      <c r="D163" s="28" t="s">
        <v>669</v>
      </c>
      <c r="E163" s="28" t="str">
        <f>VLOOKUP(D163,Sheet2!A$1:B$353,2,FALSE)</f>
        <v>Other Urban</v>
      </c>
      <c r="F163" s="29">
        <v>33629</v>
      </c>
      <c r="G163" s="29">
        <v>18657</v>
      </c>
      <c r="H163" s="29">
        <v>12465</v>
      </c>
      <c r="I163" s="29">
        <v>6989</v>
      </c>
      <c r="J163" s="29">
        <v>4136</v>
      </c>
      <c r="K163" s="29">
        <v>1780</v>
      </c>
      <c r="L163" s="29">
        <v>872</v>
      </c>
      <c r="M163" s="29">
        <v>66</v>
      </c>
      <c r="N163" s="30">
        <v>78594</v>
      </c>
      <c r="O163" s="31">
        <v>83</v>
      </c>
      <c r="P163" s="66">
        <f t="shared" si="32"/>
        <v>2.468107883077106E-3</v>
      </c>
      <c r="Q163" s="87">
        <f t="shared" si="33"/>
        <v>45</v>
      </c>
      <c r="R163" s="29">
        <v>54</v>
      </c>
      <c r="S163" s="66">
        <f t="shared" si="34"/>
        <v>2.8943560057887118E-3</v>
      </c>
      <c r="T163" s="87">
        <f t="shared" si="35"/>
        <v>41</v>
      </c>
      <c r="U163" s="29">
        <v>33</v>
      </c>
      <c r="V163" s="66">
        <f t="shared" si="36"/>
        <v>2.647412755716005E-3</v>
      </c>
      <c r="W163" s="87">
        <f t="shared" si="37"/>
        <v>37</v>
      </c>
      <c r="X163" s="29">
        <v>20</v>
      </c>
      <c r="Y163" s="66">
        <f t="shared" si="38"/>
        <v>2.8616397195593076E-3</v>
      </c>
      <c r="Z163" s="87">
        <f t="shared" si="39"/>
        <v>40</v>
      </c>
      <c r="AA163" s="29">
        <v>6</v>
      </c>
      <c r="AB163" s="66">
        <f t="shared" si="40"/>
        <v>1.4506769825918763E-3</v>
      </c>
      <c r="AC163" s="87">
        <f t="shared" si="41"/>
        <v>50</v>
      </c>
      <c r="AD163" s="29">
        <v>5</v>
      </c>
      <c r="AE163" s="66">
        <f t="shared" si="42"/>
        <v>2.8089887640449437E-3</v>
      </c>
      <c r="AF163" s="87">
        <f t="shared" si="43"/>
        <v>44</v>
      </c>
      <c r="AG163" s="29">
        <v>8</v>
      </c>
      <c r="AH163" s="66">
        <f t="shared" si="44"/>
        <v>9.1743119266055051E-3</v>
      </c>
      <c r="AI163" s="87">
        <f t="shared" si="45"/>
        <v>19</v>
      </c>
      <c r="AJ163" s="29">
        <v>1</v>
      </c>
      <c r="AK163" s="66">
        <f t="shared" si="46"/>
        <v>1.5151515151515152E-2</v>
      </c>
      <c r="AL163" s="87">
        <f t="shared" si="47"/>
        <v>21</v>
      </c>
      <c r="AM163" s="30">
        <v>210</v>
      </c>
    </row>
    <row r="164" spans="1:39" x14ac:dyDescent="0.25">
      <c r="A164" s="25" t="s">
        <v>323</v>
      </c>
      <c r="B164" s="26" t="s">
        <v>54</v>
      </c>
      <c r="C164" s="27" t="s">
        <v>19</v>
      </c>
      <c r="D164" s="28" t="s">
        <v>658</v>
      </c>
      <c r="E164" s="28" t="str">
        <f>VLOOKUP(D164,Sheet2!A$1:B$353,2,FALSE)</f>
        <v>Other Urban</v>
      </c>
      <c r="F164" s="29">
        <v>11157</v>
      </c>
      <c r="G164" s="29">
        <v>37659</v>
      </c>
      <c r="H164" s="29">
        <v>32832</v>
      </c>
      <c r="I164" s="29">
        <v>16766</v>
      </c>
      <c r="J164" s="29">
        <v>8244</v>
      </c>
      <c r="K164" s="29">
        <v>3461</v>
      </c>
      <c r="L164" s="29">
        <v>1293</v>
      </c>
      <c r="M164" s="29">
        <v>65</v>
      </c>
      <c r="N164" s="30">
        <v>111477</v>
      </c>
      <c r="O164" s="31">
        <v>138</v>
      </c>
      <c r="P164" s="66">
        <f t="shared" si="32"/>
        <v>1.2368916375369724E-2</v>
      </c>
      <c r="Q164" s="87">
        <f t="shared" si="33"/>
        <v>18</v>
      </c>
      <c r="R164" s="29">
        <v>106</v>
      </c>
      <c r="S164" s="66">
        <f t="shared" si="34"/>
        <v>2.8147322021296372E-3</v>
      </c>
      <c r="T164" s="87">
        <f t="shared" si="35"/>
        <v>42</v>
      </c>
      <c r="U164" s="29">
        <v>84</v>
      </c>
      <c r="V164" s="66">
        <f t="shared" si="36"/>
        <v>2.5584795321637425E-3</v>
      </c>
      <c r="W164" s="87">
        <f t="shared" si="37"/>
        <v>38</v>
      </c>
      <c r="X164" s="29">
        <v>41</v>
      </c>
      <c r="Y164" s="66">
        <f t="shared" si="38"/>
        <v>2.4454252654181083E-3</v>
      </c>
      <c r="Z164" s="87">
        <f t="shared" si="39"/>
        <v>42</v>
      </c>
      <c r="AA164" s="29">
        <v>30</v>
      </c>
      <c r="AB164" s="66">
        <f t="shared" si="40"/>
        <v>3.6390101892285298E-3</v>
      </c>
      <c r="AC164" s="87">
        <f t="shared" si="41"/>
        <v>35</v>
      </c>
      <c r="AD164" s="29">
        <v>10</v>
      </c>
      <c r="AE164" s="66">
        <f t="shared" si="42"/>
        <v>2.889338341519792E-3</v>
      </c>
      <c r="AF164" s="87">
        <f t="shared" si="43"/>
        <v>43</v>
      </c>
      <c r="AG164" s="29">
        <v>1</v>
      </c>
      <c r="AH164" s="66">
        <f t="shared" si="44"/>
        <v>7.7339520494972935E-4</v>
      </c>
      <c r="AI164" s="87">
        <f t="shared" si="45"/>
        <v>51</v>
      </c>
      <c r="AJ164" s="29">
        <v>1</v>
      </c>
      <c r="AK164" s="66">
        <f t="shared" si="46"/>
        <v>1.5384615384615385E-2</v>
      </c>
      <c r="AL164" s="87">
        <f t="shared" si="47"/>
        <v>20</v>
      </c>
      <c r="AM164" s="30">
        <v>411</v>
      </c>
    </row>
    <row r="165" spans="1:39" x14ac:dyDescent="0.25">
      <c r="A165" s="25" t="s">
        <v>338</v>
      </c>
      <c r="B165" s="26" t="s">
        <v>18</v>
      </c>
      <c r="C165" s="27" t="s">
        <v>19</v>
      </c>
      <c r="D165" s="28" t="s">
        <v>339</v>
      </c>
      <c r="E165" s="28" t="str">
        <f>VLOOKUP(D165,Sheet2!A$1:B$353,2,FALSE)</f>
        <v>Significant Rural</v>
      </c>
      <c r="F165" s="29">
        <v>1572</v>
      </c>
      <c r="G165" s="29">
        <v>2411</v>
      </c>
      <c r="H165" s="29">
        <v>3815</v>
      </c>
      <c r="I165" s="29">
        <v>7875</v>
      </c>
      <c r="J165" s="29">
        <v>6933</v>
      </c>
      <c r="K165" s="29">
        <v>6060</v>
      </c>
      <c r="L165" s="29">
        <v>7401</v>
      </c>
      <c r="M165" s="29">
        <v>965</v>
      </c>
      <c r="N165" s="30">
        <v>37032</v>
      </c>
      <c r="O165" s="31">
        <v>14</v>
      </c>
      <c r="P165" s="66">
        <f t="shared" si="32"/>
        <v>8.9058524173027988E-3</v>
      </c>
      <c r="Q165" s="87">
        <f t="shared" si="33"/>
        <v>25</v>
      </c>
      <c r="R165" s="29">
        <v>31</v>
      </c>
      <c r="S165" s="66">
        <f t="shared" si="34"/>
        <v>1.2857735379510576E-2</v>
      </c>
      <c r="T165" s="87">
        <f t="shared" si="35"/>
        <v>6</v>
      </c>
      <c r="U165" s="29">
        <v>63</v>
      </c>
      <c r="V165" s="66">
        <f t="shared" si="36"/>
        <v>1.6513761467889909E-2</v>
      </c>
      <c r="W165" s="87">
        <f t="shared" si="37"/>
        <v>5</v>
      </c>
      <c r="X165" s="29">
        <v>87</v>
      </c>
      <c r="Y165" s="66">
        <f t="shared" si="38"/>
        <v>1.1047619047619047E-2</v>
      </c>
      <c r="Z165" s="87">
        <f t="shared" si="39"/>
        <v>9</v>
      </c>
      <c r="AA165" s="29">
        <v>57</v>
      </c>
      <c r="AB165" s="66">
        <f t="shared" si="40"/>
        <v>8.2215491129381223E-3</v>
      </c>
      <c r="AC165" s="87">
        <f t="shared" si="41"/>
        <v>13</v>
      </c>
      <c r="AD165" s="29">
        <v>43</v>
      </c>
      <c r="AE165" s="66">
        <f t="shared" si="42"/>
        <v>7.0957095709570954E-3</v>
      </c>
      <c r="AF165" s="87">
        <f t="shared" si="43"/>
        <v>20</v>
      </c>
      <c r="AG165" s="29">
        <v>52</v>
      </c>
      <c r="AH165" s="66">
        <f t="shared" si="44"/>
        <v>7.0260775570868805E-3</v>
      </c>
      <c r="AI165" s="87">
        <f t="shared" si="45"/>
        <v>30</v>
      </c>
      <c r="AJ165" s="29">
        <v>15</v>
      </c>
      <c r="AK165" s="66">
        <f t="shared" si="46"/>
        <v>1.5544041450777202E-2</v>
      </c>
      <c r="AL165" s="87">
        <f t="shared" si="47"/>
        <v>25</v>
      </c>
      <c r="AM165" s="30">
        <v>362</v>
      </c>
    </row>
    <row r="166" spans="1:39" x14ac:dyDescent="0.25">
      <c r="A166" s="25" t="s">
        <v>270</v>
      </c>
      <c r="B166" s="26" t="s">
        <v>18</v>
      </c>
      <c r="C166" s="27" t="s">
        <v>25</v>
      </c>
      <c r="D166" s="28" t="s">
        <v>649</v>
      </c>
      <c r="E166" s="28" t="str">
        <f>VLOOKUP(D166,Sheet2!A$1:B$353,2,FALSE)</f>
        <v>Significant Rural</v>
      </c>
      <c r="F166" s="29">
        <v>8203</v>
      </c>
      <c r="G166" s="29">
        <v>14774</v>
      </c>
      <c r="H166" s="29">
        <v>10408</v>
      </c>
      <c r="I166" s="29">
        <v>6803</v>
      </c>
      <c r="J166" s="29">
        <v>3793</v>
      </c>
      <c r="K166" s="29">
        <v>1944</v>
      </c>
      <c r="L166" s="29">
        <v>959</v>
      </c>
      <c r="M166" s="29">
        <v>63</v>
      </c>
      <c r="N166" s="30">
        <v>46947</v>
      </c>
      <c r="O166" s="31">
        <v>56</v>
      </c>
      <c r="P166" s="66">
        <f t="shared" si="32"/>
        <v>6.8267706936486648E-3</v>
      </c>
      <c r="Q166" s="87">
        <f t="shared" si="33"/>
        <v>34</v>
      </c>
      <c r="R166" s="29">
        <v>59</v>
      </c>
      <c r="S166" s="66">
        <f t="shared" si="34"/>
        <v>3.9935020982807632E-3</v>
      </c>
      <c r="T166" s="87">
        <f t="shared" si="35"/>
        <v>32</v>
      </c>
      <c r="U166" s="29">
        <v>29</v>
      </c>
      <c r="V166" s="66">
        <f t="shared" si="36"/>
        <v>2.7863182167563415E-3</v>
      </c>
      <c r="W166" s="87">
        <f t="shared" si="37"/>
        <v>40</v>
      </c>
      <c r="X166" s="29">
        <v>23</v>
      </c>
      <c r="Y166" s="66">
        <f t="shared" si="38"/>
        <v>3.3808613846832282E-3</v>
      </c>
      <c r="Z166" s="87">
        <f t="shared" si="39"/>
        <v>37</v>
      </c>
      <c r="AA166" s="29">
        <v>14</v>
      </c>
      <c r="AB166" s="66">
        <f t="shared" si="40"/>
        <v>3.6910097548114949E-3</v>
      </c>
      <c r="AC166" s="87">
        <f t="shared" si="41"/>
        <v>37</v>
      </c>
      <c r="AD166" s="29">
        <v>5</v>
      </c>
      <c r="AE166" s="66">
        <f t="shared" si="42"/>
        <v>2.5720164609053498E-3</v>
      </c>
      <c r="AF166" s="87">
        <f t="shared" si="43"/>
        <v>50</v>
      </c>
      <c r="AG166" s="29">
        <v>4</v>
      </c>
      <c r="AH166" s="66">
        <f t="shared" si="44"/>
        <v>4.1710114702815434E-3</v>
      </c>
      <c r="AI166" s="87">
        <f t="shared" si="45"/>
        <v>41</v>
      </c>
      <c r="AJ166" s="29">
        <v>1</v>
      </c>
      <c r="AK166" s="66">
        <f t="shared" si="46"/>
        <v>1.5873015873015872E-2</v>
      </c>
      <c r="AL166" s="87">
        <f t="shared" si="47"/>
        <v>24</v>
      </c>
      <c r="AM166" s="30">
        <v>191</v>
      </c>
    </row>
    <row r="167" spans="1:39" x14ac:dyDescent="0.25">
      <c r="A167" s="25" t="s">
        <v>318</v>
      </c>
      <c r="B167" s="26" t="s">
        <v>18</v>
      </c>
      <c r="C167" s="27" t="s">
        <v>60</v>
      </c>
      <c r="D167" s="28" t="s">
        <v>657</v>
      </c>
      <c r="E167" s="28" t="str">
        <f>VLOOKUP(D167,Sheet2!A$1:B$353,2,FALSE)</f>
        <v>Rural 50</v>
      </c>
      <c r="F167" s="29">
        <v>3827</v>
      </c>
      <c r="G167" s="29">
        <v>7031</v>
      </c>
      <c r="H167" s="29">
        <v>7287</v>
      </c>
      <c r="I167" s="29">
        <v>5385</v>
      </c>
      <c r="J167" s="29">
        <v>4698</v>
      </c>
      <c r="K167" s="29">
        <v>3377</v>
      </c>
      <c r="L167" s="29">
        <v>2208</v>
      </c>
      <c r="M167" s="29">
        <v>126</v>
      </c>
      <c r="N167" s="30">
        <v>33939</v>
      </c>
      <c r="O167" s="31">
        <v>112</v>
      </c>
      <c r="P167" s="66">
        <f t="shared" si="32"/>
        <v>2.926574340214267E-2</v>
      </c>
      <c r="Q167" s="87">
        <f t="shared" si="33"/>
        <v>10</v>
      </c>
      <c r="R167" s="29">
        <v>87</v>
      </c>
      <c r="S167" s="66">
        <f t="shared" si="34"/>
        <v>1.2373773289716969E-2</v>
      </c>
      <c r="T167" s="87">
        <f t="shared" si="35"/>
        <v>11</v>
      </c>
      <c r="U167" s="29">
        <v>67</v>
      </c>
      <c r="V167" s="66">
        <f t="shared" si="36"/>
        <v>9.1944558803348422E-3</v>
      </c>
      <c r="W167" s="87">
        <f t="shared" si="37"/>
        <v>13</v>
      </c>
      <c r="X167" s="29">
        <v>45</v>
      </c>
      <c r="Y167" s="66">
        <f t="shared" si="38"/>
        <v>8.356545961002786E-3</v>
      </c>
      <c r="Z167" s="87">
        <f t="shared" si="39"/>
        <v>18</v>
      </c>
      <c r="AA167" s="29">
        <v>41</v>
      </c>
      <c r="AB167" s="66">
        <f t="shared" si="40"/>
        <v>8.7271179225202212E-3</v>
      </c>
      <c r="AC167" s="87">
        <f t="shared" si="41"/>
        <v>17</v>
      </c>
      <c r="AD167" s="29">
        <v>19</v>
      </c>
      <c r="AE167" s="66">
        <f t="shared" si="42"/>
        <v>5.6262955285756588E-3</v>
      </c>
      <c r="AF167" s="87">
        <f t="shared" si="43"/>
        <v>33</v>
      </c>
      <c r="AG167" s="29">
        <v>24</v>
      </c>
      <c r="AH167" s="66">
        <f t="shared" si="44"/>
        <v>1.0869565217391304E-2</v>
      </c>
      <c r="AI167" s="87">
        <f t="shared" si="45"/>
        <v>25</v>
      </c>
      <c r="AJ167" s="29">
        <v>2</v>
      </c>
      <c r="AK167" s="66">
        <f t="shared" si="46"/>
        <v>1.5873015873015872E-2</v>
      </c>
      <c r="AL167" s="87">
        <f t="shared" si="47"/>
        <v>33</v>
      </c>
      <c r="AM167" s="30">
        <v>397</v>
      </c>
    </row>
    <row r="168" spans="1:39" x14ac:dyDescent="0.25">
      <c r="A168" s="25" t="s">
        <v>505</v>
      </c>
      <c r="B168" s="26" t="s">
        <v>43</v>
      </c>
      <c r="C168" s="27" t="s">
        <v>160</v>
      </c>
      <c r="D168" s="28" t="s">
        <v>506</v>
      </c>
      <c r="E168" s="28" t="str">
        <f>VLOOKUP(D168,Sheet2!A$1:B$353,2,FALSE)</f>
        <v>Major Urban</v>
      </c>
      <c r="F168" s="29">
        <v>78952</v>
      </c>
      <c r="G168" s="29">
        <v>17030</v>
      </c>
      <c r="H168" s="29">
        <v>16222</v>
      </c>
      <c r="I168" s="29">
        <v>8097</v>
      </c>
      <c r="J168" s="29">
        <v>2927</v>
      </c>
      <c r="K168" s="29">
        <v>1007</v>
      </c>
      <c r="L168" s="29">
        <v>597</v>
      </c>
      <c r="M168" s="29">
        <v>63</v>
      </c>
      <c r="N168" s="30">
        <v>124895</v>
      </c>
      <c r="O168" s="31">
        <v>375</v>
      </c>
      <c r="P168" s="66">
        <f t="shared" si="32"/>
        <v>4.7497213496808183E-3</v>
      </c>
      <c r="Q168" s="87">
        <f t="shared" si="33"/>
        <v>47</v>
      </c>
      <c r="R168" s="29">
        <v>100</v>
      </c>
      <c r="S168" s="66">
        <f t="shared" si="34"/>
        <v>5.8719906048150319E-3</v>
      </c>
      <c r="T168" s="87">
        <f t="shared" si="35"/>
        <v>42</v>
      </c>
      <c r="U168" s="29">
        <v>92</v>
      </c>
      <c r="V168" s="66">
        <f t="shared" si="36"/>
        <v>5.6713105658981631E-3</v>
      </c>
      <c r="W168" s="87">
        <f t="shared" si="37"/>
        <v>34</v>
      </c>
      <c r="X168" s="29">
        <v>51</v>
      </c>
      <c r="Y168" s="66">
        <f t="shared" si="38"/>
        <v>6.2986291218969986E-3</v>
      </c>
      <c r="Z168" s="87">
        <f t="shared" si="39"/>
        <v>31</v>
      </c>
      <c r="AA168" s="29">
        <v>19</v>
      </c>
      <c r="AB168" s="66">
        <f t="shared" si="40"/>
        <v>6.4912880081995214E-3</v>
      </c>
      <c r="AC168" s="87">
        <f t="shared" si="41"/>
        <v>27</v>
      </c>
      <c r="AD168" s="29">
        <v>8</v>
      </c>
      <c r="AE168" s="66">
        <f t="shared" si="42"/>
        <v>7.9443892750744784E-3</v>
      </c>
      <c r="AF168" s="87">
        <f t="shared" si="43"/>
        <v>25</v>
      </c>
      <c r="AG168" s="29">
        <v>3</v>
      </c>
      <c r="AH168" s="66">
        <f t="shared" si="44"/>
        <v>5.0251256281407036E-3</v>
      </c>
      <c r="AI168" s="87">
        <f t="shared" si="45"/>
        <v>42</v>
      </c>
      <c r="AJ168" s="29">
        <v>1</v>
      </c>
      <c r="AK168" s="66">
        <f t="shared" si="46"/>
        <v>1.5873015873015872E-2</v>
      </c>
      <c r="AL168" s="87">
        <f t="shared" si="47"/>
        <v>21</v>
      </c>
      <c r="AM168" s="30">
        <v>649</v>
      </c>
    </row>
    <row r="169" spans="1:39" x14ac:dyDescent="0.25">
      <c r="A169" s="25" t="s">
        <v>580</v>
      </c>
      <c r="B169" s="26" t="s">
        <v>18</v>
      </c>
      <c r="C169" s="27" t="s">
        <v>25</v>
      </c>
      <c r="D169" s="28" t="s">
        <v>581</v>
      </c>
      <c r="E169" s="28" t="str">
        <f>VLOOKUP(D169,Sheet2!A$1:B$353,2,FALSE)</f>
        <v>Rural 80</v>
      </c>
      <c r="F169" s="29">
        <v>15381</v>
      </c>
      <c r="G169" s="29">
        <v>7703</v>
      </c>
      <c r="H169" s="29">
        <v>7333</v>
      </c>
      <c r="I169" s="29">
        <v>5508</v>
      </c>
      <c r="J169" s="29">
        <v>3289</v>
      </c>
      <c r="K169" s="29">
        <v>1359</v>
      </c>
      <c r="L169" s="29">
        <v>510</v>
      </c>
      <c r="M169" s="29">
        <v>62</v>
      </c>
      <c r="N169" s="30">
        <v>41145</v>
      </c>
      <c r="O169" s="31">
        <v>48</v>
      </c>
      <c r="P169" s="66">
        <f t="shared" si="32"/>
        <v>3.1207333723425007E-3</v>
      </c>
      <c r="Q169" s="87">
        <f t="shared" si="33"/>
        <v>53</v>
      </c>
      <c r="R169" s="29">
        <v>24</v>
      </c>
      <c r="S169" s="66">
        <f t="shared" si="34"/>
        <v>3.1156692197844994E-3</v>
      </c>
      <c r="T169" s="87">
        <f t="shared" si="35"/>
        <v>52</v>
      </c>
      <c r="U169" s="29">
        <v>29</v>
      </c>
      <c r="V169" s="66">
        <f t="shared" si="36"/>
        <v>3.9547252147824905E-3</v>
      </c>
      <c r="W169" s="87">
        <f t="shared" si="37"/>
        <v>48</v>
      </c>
      <c r="X169" s="29">
        <v>26</v>
      </c>
      <c r="Y169" s="66">
        <f t="shared" si="38"/>
        <v>4.720406681190995E-3</v>
      </c>
      <c r="Z169" s="87">
        <f t="shared" si="39"/>
        <v>44</v>
      </c>
      <c r="AA169" s="29">
        <v>7</v>
      </c>
      <c r="AB169" s="66">
        <f t="shared" si="40"/>
        <v>2.128306476132563E-3</v>
      </c>
      <c r="AC169" s="87">
        <f t="shared" si="41"/>
        <v>53</v>
      </c>
      <c r="AD169" s="29">
        <v>7</v>
      </c>
      <c r="AE169" s="66">
        <f t="shared" si="42"/>
        <v>5.1508462104488595E-3</v>
      </c>
      <c r="AF169" s="87">
        <f t="shared" si="43"/>
        <v>47</v>
      </c>
      <c r="AG169" s="29">
        <v>2</v>
      </c>
      <c r="AH169" s="66">
        <f t="shared" si="44"/>
        <v>3.9215686274509803E-3</v>
      </c>
      <c r="AI169" s="87">
        <f t="shared" si="45"/>
        <v>52</v>
      </c>
      <c r="AJ169" s="29">
        <v>1</v>
      </c>
      <c r="AK169" s="66">
        <f t="shared" si="46"/>
        <v>1.6129032258064516E-2</v>
      </c>
      <c r="AL169" s="87">
        <f t="shared" si="47"/>
        <v>46</v>
      </c>
      <c r="AM169" s="30">
        <v>144</v>
      </c>
    </row>
    <row r="170" spans="1:39" x14ac:dyDescent="0.25">
      <c r="A170" s="25" t="s">
        <v>419</v>
      </c>
      <c r="B170" s="26" t="s">
        <v>18</v>
      </c>
      <c r="C170" s="27" t="s">
        <v>25</v>
      </c>
      <c r="D170" s="28" t="s">
        <v>420</v>
      </c>
      <c r="E170" s="28" t="str">
        <f>VLOOKUP(D170,Sheet2!A$1:B$353,2,FALSE)</f>
        <v>Rural 50</v>
      </c>
      <c r="F170" s="29">
        <v>6056</v>
      </c>
      <c r="G170" s="29">
        <v>9714</v>
      </c>
      <c r="H170" s="29">
        <v>10554</v>
      </c>
      <c r="I170" s="29">
        <v>8906</v>
      </c>
      <c r="J170" s="29">
        <v>6218</v>
      </c>
      <c r="K170" s="29">
        <v>3788</v>
      </c>
      <c r="L170" s="29">
        <v>2264</v>
      </c>
      <c r="M170" s="29">
        <v>122</v>
      </c>
      <c r="N170" s="30">
        <v>47622</v>
      </c>
      <c r="O170" s="31">
        <v>72</v>
      </c>
      <c r="P170" s="66">
        <f t="shared" si="32"/>
        <v>1.1889035667107001E-2</v>
      </c>
      <c r="Q170" s="87">
        <f t="shared" si="33"/>
        <v>22</v>
      </c>
      <c r="R170" s="29">
        <v>58</v>
      </c>
      <c r="S170" s="66">
        <f t="shared" si="34"/>
        <v>5.9707638459954703E-3</v>
      </c>
      <c r="T170" s="87">
        <f t="shared" si="35"/>
        <v>23</v>
      </c>
      <c r="U170" s="29">
        <v>50</v>
      </c>
      <c r="V170" s="66">
        <f t="shared" si="36"/>
        <v>4.7375402690922877E-3</v>
      </c>
      <c r="W170" s="87">
        <f t="shared" si="37"/>
        <v>31</v>
      </c>
      <c r="X170" s="29">
        <v>41</v>
      </c>
      <c r="Y170" s="66">
        <f t="shared" si="38"/>
        <v>4.6036379968560524E-3</v>
      </c>
      <c r="Z170" s="87">
        <f t="shared" si="39"/>
        <v>32</v>
      </c>
      <c r="AA170" s="29">
        <v>19</v>
      </c>
      <c r="AB170" s="66">
        <f t="shared" si="40"/>
        <v>3.0556449018977164E-3</v>
      </c>
      <c r="AC170" s="87">
        <f t="shared" si="41"/>
        <v>42</v>
      </c>
      <c r="AD170" s="29">
        <v>19</v>
      </c>
      <c r="AE170" s="66">
        <f t="shared" si="42"/>
        <v>5.0158394931362196E-3</v>
      </c>
      <c r="AF170" s="87">
        <f t="shared" si="43"/>
        <v>38</v>
      </c>
      <c r="AG170" s="29">
        <v>11</v>
      </c>
      <c r="AH170" s="66">
        <f t="shared" si="44"/>
        <v>4.8586572438162542E-3</v>
      </c>
      <c r="AI170" s="87">
        <f t="shared" si="45"/>
        <v>40</v>
      </c>
      <c r="AJ170" s="29">
        <v>2</v>
      </c>
      <c r="AK170" s="66">
        <f t="shared" si="46"/>
        <v>1.6393442622950821E-2</v>
      </c>
      <c r="AL170" s="87">
        <f t="shared" si="47"/>
        <v>32</v>
      </c>
      <c r="AM170" s="30">
        <v>272</v>
      </c>
    </row>
    <row r="171" spans="1:39" x14ac:dyDescent="0.25">
      <c r="A171" s="25" t="s">
        <v>434</v>
      </c>
      <c r="B171" s="26" t="s">
        <v>43</v>
      </c>
      <c r="C171" s="27" t="s">
        <v>22</v>
      </c>
      <c r="D171" s="28" t="s">
        <v>435</v>
      </c>
      <c r="E171" s="28" t="str">
        <f>VLOOKUP(D171,Sheet2!A$1:B$353,2,FALSE)</f>
        <v>Major Urban</v>
      </c>
      <c r="F171" s="29">
        <v>39151</v>
      </c>
      <c r="G171" s="29">
        <v>26666</v>
      </c>
      <c r="H171" s="29">
        <v>30024</v>
      </c>
      <c r="I171" s="29">
        <v>14778</v>
      </c>
      <c r="J171" s="29">
        <v>8084</v>
      </c>
      <c r="K171" s="29">
        <v>3831</v>
      </c>
      <c r="L171" s="29">
        <v>2729</v>
      </c>
      <c r="M171" s="29">
        <v>239</v>
      </c>
      <c r="N171" s="30">
        <v>125502</v>
      </c>
      <c r="O171" s="31">
        <v>101</v>
      </c>
      <c r="P171" s="66">
        <f t="shared" si="32"/>
        <v>2.5797553063778701E-3</v>
      </c>
      <c r="Q171" s="87">
        <f t="shared" si="33"/>
        <v>56</v>
      </c>
      <c r="R171" s="29">
        <v>71</v>
      </c>
      <c r="S171" s="66">
        <f t="shared" si="34"/>
        <v>2.6625665641641042E-3</v>
      </c>
      <c r="T171" s="87">
        <f t="shared" si="35"/>
        <v>56</v>
      </c>
      <c r="U171" s="29">
        <v>97</v>
      </c>
      <c r="V171" s="66">
        <f t="shared" si="36"/>
        <v>3.2307487343458566E-3</v>
      </c>
      <c r="W171" s="87">
        <f t="shared" si="37"/>
        <v>53</v>
      </c>
      <c r="X171" s="29">
        <v>58</v>
      </c>
      <c r="Y171" s="66">
        <f t="shared" si="38"/>
        <v>3.9247530112329135E-3</v>
      </c>
      <c r="Z171" s="87">
        <f t="shared" si="39"/>
        <v>46</v>
      </c>
      <c r="AA171" s="29">
        <v>36</v>
      </c>
      <c r="AB171" s="66">
        <f t="shared" si="40"/>
        <v>4.4532409698169219E-3</v>
      </c>
      <c r="AC171" s="87">
        <f t="shared" si="41"/>
        <v>38</v>
      </c>
      <c r="AD171" s="29">
        <v>19</v>
      </c>
      <c r="AE171" s="66">
        <f t="shared" si="42"/>
        <v>4.9595405899243014E-3</v>
      </c>
      <c r="AF171" s="87">
        <f t="shared" si="43"/>
        <v>40</v>
      </c>
      <c r="AG171" s="29">
        <v>21</v>
      </c>
      <c r="AH171" s="66">
        <f t="shared" si="44"/>
        <v>7.6951264199340416E-3</v>
      </c>
      <c r="AI171" s="87">
        <f t="shared" si="45"/>
        <v>29</v>
      </c>
      <c r="AJ171" s="29">
        <v>4</v>
      </c>
      <c r="AK171" s="66">
        <f t="shared" si="46"/>
        <v>1.6736401673640166E-2</v>
      </c>
      <c r="AL171" s="87">
        <f t="shared" si="47"/>
        <v>20</v>
      </c>
      <c r="AM171" s="30">
        <v>407</v>
      </c>
    </row>
    <row r="172" spans="1:39" x14ac:dyDescent="0.25">
      <c r="A172" s="25" t="s">
        <v>302</v>
      </c>
      <c r="B172" s="26" t="s">
        <v>54</v>
      </c>
      <c r="C172" s="27" t="s">
        <v>25</v>
      </c>
      <c r="D172" s="28" t="s">
        <v>655</v>
      </c>
      <c r="E172" s="28" t="str">
        <f>VLOOKUP(D172,Sheet2!A$1:B$353,2,FALSE)</f>
        <v>Large Urban</v>
      </c>
      <c r="F172" s="29">
        <v>76814</v>
      </c>
      <c r="G172" s="29">
        <v>25010</v>
      </c>
      <c r="H172" s="29">
        <v>15177</v>
      </c>
      <c r="I172" s="29">
        <v>6600</v>
      </c>
      <c r="J172" s="29">
        <v>3108</v>
      </c>
      <c r="K172" s="29">
        <v>1416</v>
      </c>
      <c r="L172" s="29">
        <v>604</v>
      </c>
      <c r="M172" s="29">
        <v>59</v>
      </c>
      <c r="N172" s="30">
        <v>128788</v>
      </c>
      <c r="O172" s="31">
        <v>511</v>
      </c>
      <c r="P172" s="66">
        <f t="shared" si="32"/>
        <v>6.6524331502069937E-3</v>
      </c>
      <c r="Q172" s="87">
        <f t="shared" si="33"/>
        <v>22</v>
      </c>
      <c r="R172" s="29">
        <v>209</v>
      </c>
      <c r="S172" s="66">
        <f t="shared" si="34"/>
        <v>8.3566573370651744E-3</v>
      </c>
      <c r="T172" s="87">
        <f t="shared" si="35"/>
        <v>14</v>
      </c>
      <c r="U172" s="29">
        <v>112</v>
      </c>
      <c r="V172" s="66">
        <f t="shared" si="36"/>
        <v>7.3795875337682015E-3</v>
      </c>
      <c r="W172" s="87">
        <f t="shared" si="37"/>
        <v>16</v>
      </c>
      <c r="X172" s="29">
        <v>62</v>
      </c>
      <c r="Y172" s="66">
        <f t="shared" si="38"/>
        <v>9.3939393939393937E-3</v>
      </c>
      <c r="Z172" s="87">
        <f t="shared" si="39"/>
        <v>13</v>
      </c>
      <c r="AA172" s="29">
        <v>21</v>
      </c>
      <c r="AB172" s="66">
        <f t="shared" si="40"/>
        <v>6.7567567567567571E-3</v>
      </c>
      <c r="AC172" s="87">
        <f t="shared" si="41"/>
        <v>16</v>
      </c>
      <c r="AD172" s="29">
        <v>7</v>
      </c>
      <c r="AE172" s="66">
        <f t="shared" si="42"/>
        <v>4.9435028248587575E-3</v>
      </c>
      <c r="AF172" s="87">
        <f t="shared" si="43"/>
        <v>21</v>
      </c>
      <c r="AG172" s="29">
        <v>3</v>
      </c>
      <c r="AH172" s="66">
        <f t="shared" si="44"/>
        <v>4.9668874172185433E-3</v>
      </c>
      <c r="AI172" s="87">
        <f t="shared" si="45"/>
        <v>27</v>
      </c>
      <c r="AJ172" s="29">
        <v>1</v>
      </c>
      <c r="AK172" s="66">
        <f t="shared" si="46"/>
        <v>1.6949152542372881E-2</v>
      </c>
      <c r="AL172" s="87">
        <f t="shared" si="47"/>
        <v>23</v>
      </c>
      <c r="AM172" s="30">
        <v>926</v>
      </c>
    </row>
    <row r="173" spans="1:39" x14ac:dyDescent="0.25">
      <c r="A173" s="25" t="s">
        <v>358</v>
      </c>
      <c r="B173" s="26" t="s">
        <v>18</v>
      </c>
      <c r="C173" s="27" t="s">
        <v>25</v>
      </c>
      <c r="D173" s="28" t="s">
        <v>359</v>
      </c>
      <c r="E173" s="28" t="str">
        <f>VLOOKUP(D173,Sheet2!A$1:B$353,2,FALSE)</f>
        <v>Rural 80</v>
      </c>
      <c r="F173" s="29">
        <v>12865</v>
      </c>
      <c r="G173" s="29">
        <v>12035</v>
      </c>
      <c r="H173" s="29">
        <v>12315</v>
      </c>
      <c r="I173" s="29">
        <v>6023</v>
      </c>
      <c r="J173" s="29">
        <v>3013</v>
      </c>
      <c r="K173" s="29">
        <v>1422</v>
      </c>
      <c r="L173" s="29">
        <v>412</v>
      </c>
      <c r="M173" s="29">
        <v>59</v>
      </c>
      <c r="N173" s="30">
        <v>48144</v>
      </c>
      <c r="O173" s="31">
        <v>47</v>
      </c>
      <c r="P173" s="66">
        <f t="shared" si="32"/>
        <v>3.6533229692965411E-3</v>
      </c>
      <c r="Q173" s="87">
        <f t="shared" si="33"/>
        <v>52</v>
      </c>
      <c r="R173" s="29">
        <v>52</v>
      </c>
      <c r="S173" s="66">
        <f t="shared" si="34"/>
        <v>4.3207312006647283E-3</v>
      </c>
      <c r="T173" s="87">
        <f t="shared" si="35"/>
        <v>46</v>
      </c>
      <c r="U173" s="29">
        <v>42</v>
      </c>
      <c r="V173" s="66">
        <f t="shared" si="36"/>
        <v>3.4104750304506698E-3</v>
      </c>
      <c r="W173" s="87">
        <f t="shared" si="37"/>
        <v>52</v>
      </c>
      <c r="X173" s="29">
        <v>27</v>
      </c>
      <c r="Y173" s="66">
        <f t="shared" si="38"/>
        <v>4.4828158724887933E-3</v>
      </c>
      <c r="Z173" s="87">
        <f t="shared" si="39"/>
        <v>45</v>
      </c>
      <c r="AA173" s="29">
        <v>16</v>
      </c>
      <c r="AB173" s="66">
        <f t="shared" si="40"/>
        <v>5.3103219382675078E-3</v>
      </c>
      <c r="AC173" s="87">
        <f t="shared" si="41"/>
        <v>45</v>
      </c>
      <c r="AD173" s="29">
        <v>12</v>
      </c>
      <c r="AE173" s="66">
        <f t="shared" si="42"/>
        <v>8.4388185654008432E-3</v>
      </c>
      <c r="AF173" s="87">
        <f t="shared" si="43"/>
        <v>38</v>
      </c>
      <c r="AG173" s="29">
        <v>6</v>
      </c>
      <c r="AH173" s="66">
        <f t="shared" si="44"/>
        <v>1.4563106796116505E-2</v>
      </c>
      <c r="AI173" s="87">
        <f t="shared" si="45"/>
        <v>35</v>
      </c>
      <c r="AJ173" s="29">
        <v>1</v>
      </c>
      <c r="AK173" s="66">
        <f t="shared" si="46"/>
        <v>1.6949152542372881E-2</v>
      </c>
      <c r="AL173" s="87">
        <f t="shared" si="47"/>
        <v>45</v>
      </c>
      <c r="AM173" s="30">
        <v>203</v>
      </c>
    </row>
    <row r="174" spans="1:39" x14ac:dyDescent="0.25">
      <c r="A174" s="25" t="s">
        <v>256</v>
      </c>
      <c r="B174" s="26" t="s">
        <v>54</v>
      </c>
      <c r="C174" s="27" t="s">
        <v>160</v>
      </c>
      <c r="D174" s="28" t="s">
        <v>647</v>
      </c>
      <c r="E174" s="28" t="str">
        <f>VLOOKUP(D174,Sheet2!A$1:B$353,2,FALSE)</f>
        <v>Other Urban</v>
      </c>
      <c r="F174" s="29">
        <v>24280</v>
      </c>
      <c r="G174" s="29">
        <v>6942</v>
      </c>
      <c r="H174" s="29">
        <v>5722</v>
      </c>
      <c r="I174" s="29">
        <v>2967</v>
      </c>
      <c r="J174" s="29">
        <v>1476</v>
      </c>
      <c r="K174" s="29">
        <v>592</v>
      </c>
      <c r="L174" s="29">
        <v>421</v>
      </c>
      <c r="M174" s="29">
        <v>57</v>
      </c>
      <c r="N174" s="30">
        <v>42457</v>
      </c>
      <c r="O174" s="31">
        <v>174</v>
      </c>
      <c r="P174" s="66">
        <f t="shared" si="32"/>
        <v>7.1663920922570012E-3</v>
      </c>
      <c r="Q174" s="87">
        <f t="shared" si="33"/>
        <v>25</v>
      </c>
      <c r="R174" s="29">
        <v>51</v>
      </c>
      <c r="S174" s="66">
        <f t="shared" si="34"/>
        <v>7.3465859982713919E-3</v>
      </c>
      <c r="T174" s="87">
        <f t="shared" si="35"/>
        <v>22</v>
      </c>
      <c r="U174" s="29">
        <v>31</v>
      </c>
      <c r="V174" s="66">
        <f t="shared" si="36"/>
        <v>5.4176861237329602E-3</v>
      </c>
      <c r="W174" s="87">
        <f t="shared" si="37"/>
        <v>26</v>
      </c>
      <c r="X174" s="29">
        <v>18</v>
      </c>
      <c r="Y174" s="66">
        <f t="shared" si="38"/>
        <v>6.0667340748230538E-3</v>
      </c>
      <c r="Z174" s="87">
        <f t="shared" si="39"/>
        <v>23</v>
      </c>
      <c r="AA174" s="29">
        <v>8</v>
      </c>
      <c r="AB174" s="66">
        <f t="shared" si="40"/>
        <v>5.4200542005420054E-3</v>
      </c>
      <c r="AC174" s="87">
        <f t="shared" si="41"/>
        <v>20</v>
      </c>
      <c r="AD174" s="29">
        <v>5</v>
      </c>
      <c r="AE174" s="66">
        <f t="shared" si="42"/>
        <v>8.4459459459459464E-3</v>
      </c>
      <c r="AF174" s="87">
        <f t="shared" si="43"/>
        <v>16</v>
      </c>
      <c r="AG174" s="29">
        <v>4</v>
      </c>
      <c r="AH174" s="66">
        <f t="shared" si="44"/>
        <v>9.5011876484560574E-3</v>
      </c>
      <c r="AI174" s="87">
        <f t="shared" si="45"/>
        <v>18</v>
      </c>
      <c r="AJ174" s="29">
        <v>1</v>
      </c>
      <c r="AK174" s="66">
        <f t="shared" si="46"/>
        <v>1.7543859649122806E-2</v>
      </c>
      <c r="AL174" s="87">
        <f t="shared" si="47"/>
        <v>19</v>
      </c>
      <c r="AM174" s="30">
        <v>292</v>
      </c>
    </row>
    <row r="175" spans="1:39" x14ac:dyDescent="0.25">
      <c r="A175" s="25" t="s">
        <v>511</v>
      </c>
      <c r="B175" s="26" t="s">
        <v>18</v>
      </c>
      <c r="C175" s="27" t="s">
        <v>19</v>
      </c>
      <c r="D175" s="28" t="s">
        <v>512</v>
      </c>
      <c r="E175" s="28" t="str">
        <f>VLOOKUP(D175,Sheet2!A$1:B$353,2,FALSE)</f>
        <v>Significant Rural</v>
      </c>
      <c r="F175" s="29">
        <v>9835</v>
      </c>
      <c r="G175" s="29">
        <v>15400</v>
      </c>
      <c r="H175" s="29">
        <v>16190</v>
      </c>
      <c r="I175" s="29">
        <v>10115</v>
      </c>
      <c r="J175" s="29">
        <v>5084</v>
      </c>
      <c r="K175" s="29">
        <v>2320</v>
      </c>
      <c r="L175" s="29">
        <v>1160</v>
      </c>
      <c r="M175" s="29">
        <v>113</v>
      </c>
      <c r="N175" s="30">
        <v>60217</v>
      </c>
      <c r="O175" s="31">
        <v>1004</v>
      </c>
      <c r="P175" s="66">
        <f t="shared" si="32"/>
        <v>0.10208439247585155</v>
      </c>
      <c r="Q175" s="87">
        <f t="shared" si="33"/>
        <v>2</v>
      </c>
      <c r="R175" s="29">
        <v>59</v>
      </c>
      <c r="S175" s="66">
        <f t="shared" si="34"/>
        <v>3.8311688311688311E-3</v>
      </c>
      <c r="T175" s="87">
        <f t="shared" si="35"/>
        <v>33</v>
      </c>
      <c r="U175" s="29">
        <v>48</v>
      </c>
      <c r="V175" s="66">
        <f t="shared" si="36"/>
        <v>2.964793082149475E-3</v>
      </c>
      <c r="W175" s="87">
        <f t="shared" si="37"/>
        <v>38</v>
      </c>
      <c r="X175" s="29">
        <v>39</v>
      </c>
      <c r="Y175" s="66">
        <f t="shared" si="38"/>
        <v>3.855659911023233E-3</v>
      </c>
      <c r="Z175" s="87">
        <f t="shared" si="39"/>
        <v>34</v>
      </c>
      <c r="AA175" s="29">
        <v>20</v>
      </c>
      <c r="AB175" s="66">
        <f t="shared" si="40"/>
        <v>3.9339103068450039E-3</v>
      </c>
      <c r="AC175" s="87">
        <f t="shared" si="41"/>
        <v>35</v>
      </c>
      <c r="AD175" s="29">
        <v>16</v>
      </c>
      <c r="AE175" s="66">
        <f t="shared" si="42"/>
        <v>6.8965517241379309E-3</v>
      </c>
      <c r="AF175" s="87">
        <f t="shared" si="43"/>
        <v>23</v>
      </c>
      <c r="AG175" s="29">
        <v>12</v>
      </c>
      <c r="AH175" s="66">
        <f t="shared" si="44"/>
        <v>1.0344827586206896E-2</v>
      </c>
      <c r="AI175" s="87">
        <f t="shared" si="45"/>
        <v>18</v>
      </c>
      <c r="AJ175" s="29">
        <v>2</v>
      </c>
      <c r="AK175" s="66">
        <f t="shared" si="46"/>
        <v>1.7699115044247787E-2</v>
      </c>
      <c r="AL175" s="87">
        <f t="shared" si="47"/>
        <v>23</v>
      </c>
      <c r="AM175" s="30">
        <v>1200</v>
      </c>
    </row>
    <row r="176" spans="1:39" x14ac:dyDescent="0.25">
      <c r="A176" s="25" t="s">
        <v>181</v>
      </c>
      <c r="B176" s="26" t="s">
        <v>18</v>
      </c>
      <c r="C176" s="27" t="s">
        <v>55</v>
      </c>
      <c r="D176" s="28" t="s">
        <v>182</v>
      </c>
      <c r="E176" s="28" t="str">
        <f>VLOOKUP(D176,Sheet2!A$1:B$353,2,FALSE)</f>
        <v>Rural 50</v>
      </c>
      <c r="F176" s="29">
        <v>2420</v>
      </c>
      <c r="G176" s="29">
        <v>3212</v>
      </c>
      <c r="H176" s="29">
        <v>7371</v>
      </c>
      <c r="I176" s="29">
        <v>9024</v>
      </c>
      <c r="J176" s="29">
        <v>9437</v>
      </c>
      <c r="K176" s="29">
        <v>5033</v>
      </c>
      <c r="L176" s="29">
        <v>2470</v>
      </c>
      <c r="M176" s="29">
        <v>168</v>
      </c>
      <c r="N176" s="30">
        <v>39135</v>
      </c>
      <c r="O176" s="31">
        <v>33</v>
      </c>
      <c r="P176" s="66">
        <f t="shared" si="32"/>
        <v>1.3636363636363636E-2</v>
      </c>
      <c r="Q176" s="87">
        <f t="shared" si="33"/>
        <v>18</v>
      </c>
      <c r="R176" s="29">
        <v>19</v>
      </c>
      <c r="S176" s="66">
        <f t="shared" si="34"/>
        <v>5.9153175591531758E-3</v>
      </c>
      <c r="T176" s="87">
        <f t="shared" si="35"/>
        <v>25</v>
      </c>
      <c r="U176" s="29">
        <v>49</v>
      </c>
      <c r="V176" s="66">
        <f t="shared" si="36"/>
        <v>6.6476733143399809E-3</v>
      </c>
      <c r="W176" s="87">
        <f t="shared" si="37"/>
        <v>22</v>
      </c>
      <c r="X176" s="29">
        <v>76</v>
      </c>
      <c r="Y176" s="66">
        <f t="shared" si="38"/>
        <v>8.4219858156028369E-3</v>
      </c>
      <c r="Z176" s="87">
        <f t="shared" si="39"/>
        <v>17</v>
      </c>
      <c r="AA176" s="29">
        <v>51</v>
      </c>
      <c r="AB176" s="66">
        <f t="shared" si="40"/>
        <v>5.404259828335276E-3</v>
      </c>
      <c r="AC176" s="87">
        <f t="shared" si="41"/>
        <v>30</v>
      </c>
      <c r="AD176" s="29">
        <v>31</v>
      </c>
      <c r="AE176" s="66">
        <f t="shared" si="42"/>
        <v>6.1593483012120009E-3</v>
      </c>
      <c r="AF176" s="87">
        <f t="shared" si="43"/>
        <v>30</v>
      </c>
      <c r="AG176" s="29">
        <v>34</v>
      </c>
      <c r="AH176" s="66">
        <f t="shared" si="44"/>
        <v>1.3765182186234818E-2</v>
      </c>
      <c r="AI176" s="87">
        <f t="shared" si="45"/>
        <v>18</v>
      </c>
      <c r="AJ176" s="29">
        <v>3</v>
      </c>
      <c r="AK176" s="66">
        <f t="shared" si="46"/>
        <v>1.7857142857142856E-2</v>
      </c>
      <c r="AL176" s="87">
        <f t="shared" si="47"/>
        <v>31</v>
      </c>
      <c r="AM176" s="30">
        <v>296</v>
      </c>
    </row>
    <row r="177" spans="1:39" x14ac:dyDescent="0.25">
      <c r="A177" s="25" t="s">
        <v>200</v>
      </c>
      <c r="B177" s="26" t="s">
        <v>18</v>
      </c>
      <c r="C177" s="27" t="s">
        <v>19</v>
      </c>
      <c r="D177" s="28" t="s">
        <v>201</v>
      </c>
      <c r="E177" s="28" t="str">
        <f>VLOOKUP(D177,Sheet2!A$1:B$353,2,FALSE)</f>
        <v>Major Urban</v>
      </c>
      <c r="F177" s="29">
        <v>322</v>
      </c>
      <c r="G177" s="29">
        <v>1839</v>
      </c>
      <c r="H177" s="29">
        <v>7230</v>
      </c>
      <c r="I177" s="29">
        <v>13203</v>
      </c>
      <c r="J177" s="29">
        <v>10700</v>
      </c>
      <c r="K177" s="29">
        <v>7752</v>
      </c>
      <c r="L177" s="29">
        <v>11089</v>
      </c>
      <c r="M177" s="29">
        <v>3663</v>
      </c>
      <c r="N177" s="30">
        <v>55798</v>
      </c>
      <c r="O177" s="31">
        <v>24</v>
      </c>
      <c r="P177" s="66">
        <f t="shared" si="32"/>
        <v>7.4534161490683232E-2</v>
      </c>
      <c r="Q177" s="87">
        <f t="shared" si="33"/>
        <v>4</v>
      </c>
      <c r="R177" s="29">
        <v>18</v>
      </c>
      <c r="S177" s="66">
        <f t="shared" si="34"/>
        <v>9.7879282218597055E-3</v>
      </c>
      <c r="T177" s="87">
        <f t="shared" si="35"/>
        <v>22</v>
      </c>
      <c r="U177" s="29">
        <v>65</v>
      </c>
      <c r="V177" s="66">
        <f t="shared" si="36"/>
        <v>8.9903181189488236E-3</v>
      </c>
      <c r="W177" s="87">
        <f t="shared" si="37"/>
        <v>24</v>
      </c>
      <c r="X177" s="29">
        <v>110</v>
      </c>
      <c r="Y177" s="66">
        <f t="shared" si="38"/>
        <v>8.3314398242823606E-3</v>
      </c>
      <c r="Z177" s="87">
        <f t="shared" si="39"/>
        <v>24</v>
      </c>
      <c r="AA177" s="29">
        <v>86</v>
      </c>
      <c r="AB177" s="66">
        <f t="shared" si="40"/>
        <v>8.0373831775700927E-3</v>
      </c>
      <c r="AC177" s="87">
        <f t="shared" si="41"/>
        <v>22</v>
      </c>
      <c r="AD177" s="29">
        <v>71</v>
      </c>
      <c r="AE177" s="66">
        <f t="shared" si="42"/>
        <v>9.1589267285861718E-3</v>
      </c>
      <c r="AF177" s="87">
        <f t="shared" si="43"/>
        <v>19</v>
      </c>
      <c r="AG177" s="29">
        <v>113</v>
      </c>
      <c r="AH177" s="66">
        <f t="shared" si="44"/>
        <v>1.0190278654522499E-2</v>
      </c>
      <c r="AI177" s="87">
        <f t="shared" si="45"/>
        <v>21</v>
      </c>
      <c r="AJ177" s="29">
        <v>67</v>
      </c>
      <c r="AK177" s="66">
        <f t="shared" si="46"/>
        <v>1.8291018291018292E-2</v>
      </c>
      <c r="AL177" s="87">
        <f t="shared" si="47"/>
        <v>19</v>
      </c>
      <c r="AM177" s="30">
        <v>554</v>
      </c>
    </row>
    <row r="178" spans="1:39" x14ac:dyDescent="0.25">
      <c r="A178" s="25" t="s">
        <v>375</v>
      </c>
      <c r="B178" s="26" t="s">
        <v>54</v>
      </c>
      <c r="C178" s="27" t="s">
        <v>25</v>
      </c>
      <c r="D178" s="28" t="s">
        <v>666</v>
      </c>
      <c r="E178" s="28" t="str">
        <f>VLOOKUP(D178,Sheet2!A$1:B$353,2,FALSE)</f>
        <v>Large Urban</v>
      </c>
      <c r="F178" s="29">
        <v>85443</v>
      </c>
      <c r="G178" s="29">
        <v>21329</v>
      </c>
      <c r="H178" s="29">
        <v>15390</v>
      </c>
      <c r="I178" s="29">
        <v>6486</v>
      </c>
      <c r="J178" s="29">
        <v>2294</v>
      </c>
      <c r="K178" s="29">
        <v>990</v>
      </c>
      <c r="L178" s="29">
        <v>693</v>
      </c>
      <c r="M178" s="29">
        <v>109</v>
      </c>
      <c r="N178" s="30">
        <v>132734</v>
      </c>
      <c r="O178" s="31">
        <v>453</v>
      </c>
      <c r="P178" s="66">
        <f t="shared" si="32"/>
        <v>5.3017801341245039E-3</v>
      </c>
      <c r="Q178" s="87">
        <f t="shared" si="33"/>
        <v>25</v>
      </c>
      <c r="R178" s="29">
        <v>198</v>
      </c>
      <c r="S178" s="66">
        <f t="shared" si="34"/>
        <v>9.283135636926251E-3</v>
      </c>
      <c r="T178" s="87">
        <f t="shared" si="35"/>
        <v>12</v>
      </c>
      <c r="U178" s="29">
        <v>145</v>
      </c>
      <c r="V178" s="66">
        <f t="shared" si="36"/>
        <v>9.421702404158544E-3</v>
      </c>
      <c r="W178" s="87">
        <f t="shared" si="37"/>
        <v>12</v>
      </c>
      <c r="X178" s="29">
        <v>109</v>
      </c>
      <c r="Y178" s="66">
        <f t="shared" si="38"/>
        <v>1.6805427073697195E-2</v>
      </c>
      <c r="Z178" s="87">
        <f t="shared" si="39"/>
        <v>7</v>
      </c>
      <c r="AA178" s="29">
        <v>22</v>
      </c>
      <c r="AB178" s="66">
        <f t="shared" si="40"/>
        <v>9.5902353966870104E-3</v>
      </c>
      <c r="AC178" s="87">
        <f t="shared" si="41"/>
        <v>13</v>
      </c>
      <c r="AD178" s="29">
        <v>11</v>
      </c>
      <c r="AE178" s="66">
        <f t="shared" si="42"/>
        <v>1.1111111111111112E-2</v>
      </c>
      <c r="AF178" s="87">
        <f t="shared" si="43"/>
        <v>11</v>
      </c>
      <c r="AG178" s="29">
        <v>6</v>
      </c>
      <c r="AH178" s="66">
        <f t="shared" si="44"/>
        <v>8.658008658008658E-3</v>
      </c>
      <c r="AI178" s="87">
        <f t="shared" si="45"/>
        <v>12</v>
      </c>
      <c r="AJ178" s="29">
        <v>2</v>
      </c>
      <c r="AK178" s="66">
        <f t="shared" si="46"/>
        <v>1.834862385321101E-2</v>
      </c>
      <c r="AL178" s="87">
        <f t="shared" si="47"/>
        <v>22</v>
      </c>
      <c r="AM178" s="30">
        <v>946</v>
      </c>
    </row>
    <row r="179" spans="1:39" x14ac:dyDescent="0.25">
      <c r="A179" s="25" t="s">
        <v>187</v>
      </c>
      <c r="B179" s="26" t="s">
        <v>18</v>
      </c>
      <c r="C179" s="27" t="s">
        <v>25</v>
      </c>
      <c r="D179" s="28" t="s">
        <v>188</v>
      </c>
      <c r="E179" s="28" t="str">
        <f>VLOOKUP(D179,Sheet2!A$1:B$353,2,FALSE)</f>
        <v>Rural 80</v>
      </c>
      <c r="F179" s="29">
        <v>26175</v>
      </c>
      <c r="G179" s="29">
        <v>13684</v>
      </c>
      <c r="H179" s="29">
        <v>15575</v>
      </c>
      <c r="I179" s="29">
        <v>6123</v>
      </c>
      <c r="J179" s="29">
        <v>3119</v>
      </c>
      <c r="K179" s="29">
        <v>1083</v>
      </c>
      <c r="L179" s="29">
        <v>516</v>
      </c>
      <c r="M179" s="29">
        <v>54</v>
      </c>
      <c r="N179" s="30">
        <v>66329</v>
      </c>
      <c r="O179" s="31">
        <v>800</v>
      </c>
      <c r="P179" s="66">
        <f t="shared" si="32"/>
        <v>3.0563514804202482E-2</v>
      </c>
      <c r="Q179" s="87">
        <f t="shared" si="33"/>
        <v>16</v>
      </c>
      <c r="R179" s="29">
        <v>226</v>
      </c>
      <c r="S179" s="66">
        <f t="shared" si="34"/>
        <v>1.6515638702133878E-2</v>
      </c>
      <c r="T179" s="87">
        <f t="shared" si="35"/>
        <v>22</v>
      </c>
      <c r="U179" s="29">
        <v>263</v>
      </c>
      <c r="V179" s="66">
        <f t="shared" si="36"/>
        <v>1.6886035313001604E-2</v>
      </c>
      <c r="W179" s="87">
        <f t="shared" si="37"/>
        <v>23</v>
      </c>
      <c r="X179" s="29">
        <v>83</v>
      </c>
      <c r="Y179" s="66">
        <f t="shared" si="38"/>
        <v>1.3555446676465785E-2</v>
      </c>
      <c r="Z179" s="87">
        <f t="shared" si="39"/>
        <v>26</v>
      </c>
      <c r="AA179" s="29">
        <v>40</v>
      </c>
      <c r="AB179" s="66">
        <f t="shared" si="40"/>
        <v>1.2824623276691247E-2</v>
      </c>
      <c r="AC179" s="87">
        <f t="shared" si="41"/>
        <v>26</v>
      </c>
      <c r="AD179" s="29">
        <v>13</v>
      </c>
      <c r="AE179" s="66">
        <f t="shared" si="42"/>
        <v>1.2003693444136657E-2</v>
      </c>
      <c r="AF179" s="87">
        <f t="shared" si="43"/>
        <v>32</v>
      </c>
      <c r="AG179" s="29">
        <v>9</v>
      </c>
      <c r="AH179" s="66">
        <f t="shared" si="44"/>
        <v>1.7441860465116279E-2</v>
      </c>
      <c r="AI179" s="87">
        <f t="shared" si="45"/>
        <v>33</v>
      </c>
      <c r="AJ179" s="29">
        <v>1</v>
      </c>
      <c r="AK179" s="66">
        <f t="shared" si="46"/>
        <v>1.8518518518518517E-2</v>
      </c>
      <c r="AL179" s="87">
        <f t="shared" si="47"/>
        <v>44</v>
      </c>
      <c r="AM179" s="30">
        <v>1435</v>
      </c>
    </row>
    <row r="180" spans="1:39" x14ac:dyDescent="0.25">
      <c r="A180" s="25" t="s">
        <v>595</v>
      </c>
      <c r="B180" s="26" t="s">
        <v>43</v>
      </c>
      <c r="C180" s="27" t="s">
        <v>22</v>
      </c>
      <c r="D180" s="28" t="s">
        <v>596</v>
      </c>
      <c r="E180" s="28" t="str">
        <f>VLOOKUP(D180,Sheet2!A$1:B$353,2,FALSE)</f>
        <v>Large Urban</v>
      </c>
      <c r="F180" s="29">
        <v>58950</v>
      </c>
      <c r="G180" s="29">
        <v>31354</v>
      </c>
      <c r="H180" s="29">
        <v>27182</v>
      </c>
      <c r="I180" s="29">
        <v>13070</v>
      </c>
      <c r="J180" s="29">
        <v>8086</v>
      </c>
      <c r="K180" s="29">
        <v>4230</v>
      </c>
      <c r="L180" s="29">
        <v>3090</v>
      </c>
      <c r="M180" s="29">
        <v>270</v>
      </c>
      <c r="N180" s="30">
        <v>146232</v>
      </c>
      <c r="O180" s="31">
        <v>252</v>
      </c>
      <c r="P180" s="66">
        <f t="shared" si="32"/>
        <v>4.2748091603053437E-3</v>
      </c>
      <c r="Q180" s="87">
        <f t="shared" si="33"/>
        <v>30</v>
      </c>
      <c r="R180" s="29">
        <v>166</v>
      </c>
      <c r="S180" s="66">
        <f t="shared" si="34"/>
        <v>5.2943803023537666E-3</v>
      </c>
      <c r="T180" s="87">
        <f t="shared" si="35"/>
        <v>21</v>
      </c>
      <c r="U180" s="29">
        <v>144</v>
      </c>
      <c r="V180" s="66">
        <f t="shared" si="36"/>
        <v>5.2976234272680452E-3</v>
      </c>
      <c r="W180" s="87">
        <f t="shared" si="37"/>
        <v>20</v>
      </c>
      <c r="X180" s="29">
        <v>64</v>
      </c>
      <c r="Y180" s="66">
        <f t="shared" si="38"/>
        <v>4.8967100229533279E-3</v>
      </c>
      <c r="Z180" s="87">
        <f t="shared" si="39"/>
        <v>22</v>
      </c>
      <c r="AA180" s="29">
        <v>44</v>
      </c>
      <c r="AB180" s="66">
        <f t="shared" si="40"/>
        <v>5.4415038337867917E-3</v>
      </c>
      <c r="AC180" s="87">
        <f t="shared" si="41"/>
        <v>18</v>
      </c>
      <c r="AD180" s="29">
        <v>29</v>
      </c>
      <c r="AE180" s="66">
        <f t="shared" si="42"/>
        <v>6.8557919621749413E-3</v>
      </c>
      <c r="AF180" s="87">
        <f t="shared" si="43"/>
        <v>16</v>
      </c>
      <c r="AG180" s="29">
        <v>25</v>
      </c>
      <c r="AH180" s="66">
        <f t="shared" si="44"/>
        <v>8.0906148867313909E-3</v>
      </c>
      <c r="AI180" s="87">
        <f t="shared" si="45"/>
        <v>14</v>
      </c>
      <c r="AJ180" s="29">
        <v>5</v>
      </c>
      <c r="AK180" s="66">
        <f t="shared" si="46"/>
        <v>1.8518518518518517E-2</v>
      </c>
      <c r="AL180" s="87">
        <f t="shared" si="47"/>
        <v>21</v>
      </c>
      <c r="AM180" s="30">
        <v>729</v>
      </c>
    </row>
    <row r="181" spans="1:39" x14ac:dyDescent="0.25">
      <c r="A181" s="25" t="s">
        <v>518</v>
      </c>
      <c r="B181" s="26" t="s">
        <v>18</v>
      </c>
      <c r="C181" s="27" t="s">
        <v>19</v>
      </c>
      <c r="D181" s="28" t="s">
        <v>519</v>
      </c>
      <c r="E181" s="28" t="str">
        <f>VLOOKUP(D181,Sheet2!A$1:B$353,2,FALSE)</f>
        <v>Rural 50</v>
      </c>
      <c r="F181" s="29">
        <v>891</v>
      </c>
      <c r="G181" s="29">
        <v>2077</v>
      </c>
      <c r="H181" s="29">
        <v>4910</v>
      </c>
      <c r="I181" s="29">
        <v>8432</v>
      </c>
      <c r="J181" s="29">
        <v>7182</v>
      </c>
      <c r="K181" s="29">
        <v>4688</v>
      </c>
      <c r="L181" s="29">
        <v>5969</v>
      </c>
      <c r="M181" s="29">
        <v>1131</v>
      </c>
      <c r="N181" s="30">
        <v>35280</v>
      </c>
      <c r="O181" s="31">
        <v>43</v>
      </c>
      <c r="P181" s="66">
        <f t="shared" si="32"/>
        <v>4.8260381593714929E-2</v>
      </c>
      <c r="Q181" s="87">
        <f t="shared" si="33"/>
        <v>4</v>
      </c>
      <c r="R181" s="29">
        <v>33</v>
      </c>
      <c r="S181" s="66">
        <f t="shared" si="34"/>
        <v>1.5888300433317286E-2</v>
      </c>
      <c r="T181" s="87">
        <f t="shared" si="35"/>
        <v>7</v>
      </c>
      <c r="U181" s="29">
        <v>32</v>
      </c>
      <c r="V181" s="66">
        <f t="shared" si="36"/>
        <v>6.5173116089613037E-3</v>
      </c>
      <c r="W181" s="87">
        <f t="shared" si="37"/>
        <v>23</v>
      </c>
      <c r="X181" s="29">
        <v>38</v>
      </c>
      <c r="Y181" s="66">
        <f t="shared" si="38"/>
        <v>4.5066413662239093E-3</v>
      </c>
      <c r="Z181" s="87">
        <f t="shared" si="39"/>
        <v>35</v>
      </c>
      <c r="AA181" s="29">
        <v>36</v>
      </c>
      <c r="AB181" s="66">
        <f t="shared" si="40"/>
        <v>5.0125313283208017E-3</v>
      </c>
      <c r="AC181" s="87">
        <f t="shared" si="41"/>
        <v>33</v>
      </c>
      <c r="AD181" s="29">
        <v>24</v>
      </c>
      <c r="AE181" s="66">
        <f t="shared" si="42"/>
        <v>5.1194539249146756E-3</v>
      </c>
      <c r="AF181" s="87">
        <f t="shared" si="43"/>
        <v>37</v>
      </c>
      <c r="AG181" s="29">
        <v>35</v>
      </c>
      <c r="AH181" s="66">
        <f t="shared" si="44"/>
        <v>5.8636287485340924E-3</v>
      </c>
      <c r="AI181" s="87">
        <f t="shared" si="45"/>
        <v>37</v>
      </c>
      <c r="AJ181" s="29">
        <v>21</v>
      </c>
      <c r="AK181" s="66">
        <f t="shared" si="46"/>
        <v>1.8567639257294429E-2</v>
      </c>
      <c r="AL181" s="87">
        <f t="shared" si="47"/>
        <v>30</v>
      </c>
      <c r="AM181" s="30">
        <v>262</v>
      </c>
    </row>
    <row r="182" spans="1:39" x14ac:dyDescent="0.25">
      <c r="A182" s="25" t="s">
        <v>286</v>
      </c>
      <c r="B182" s="26" t="s">
        <v>18</v>
      </c>
      <c r="C182" s="27" t="s">
        <v>25</v>
      </c>
      <c r="D182" s="28" t="s">
        <v>287</v>
      </c>
      <c r="E182" s="28" t="str">
        <f>VLOOKUP(D182,Sheet2!A$1:B$353,2,FALSE)</f>
        <v>Significant Rural</v>
      </c>
      <c r="F182" s="29">
        <v>13042</v>
      </c>
      <c r="G182" s="29">
        <v>11549</v>
      </c>
      <c r="H182" s="29">
        <v>7904</v>
      </c>
      <c r="I182" s="29">
        <v>4649</v>
      </c>
      <c r="J182" s="29">
        <v>2813</v>
      </c>
      <c r="K182" s="29">
        <v>1254</v>
      </c>
      <c r="L182" s="29">
        <v>641</v>
      </c>
      <c r="M182" s="29">
        <v>53</v>
      </c>
      <c r="N182" s="30">
        <v>41905</v>
      </c>
      <c r="O182" s="31">
        <v>62</v>
      </c>
      <c r="P182" s="66">
        <f t="shared" si="32"/>
        <v>4.7538721055052904E-3</v>
      </c>
      <c r="Q182" s="87">
        <f t="shared" si="33"/>
        <v>40</v>
      </c>
      <c r="R182" s="29">
        <v>40</v>
      </c>
      <c r="S182" s="66">
        <f t="shared" si="34"/>
        <v>3.4635033336219588E-3</v>
      </c>
      <c r="T182" s="87">
        <f t="shared" si="35"/>
        <v>38</v>
      </c>
      <c r="U182" s="29">
        <v>25</v>
      </c>
      <c r="V182" s="66">
        <f t="shared" si="36"/>
        <v>3.1629554655870445E-3</v>
      </c>
      <c r="W182" s="87">
        <f t="shared" si="37"/>
        <v>35</v>
      </c>
      <c r="X182" s="29">
        <v>7</v>
      </c>
      <c r="Y182" s="66">
        <f t="shared" si="38"/>
        <v>1.505700150570015E-3</v>
      </c>
      <c r="Z182" s="87">
        <f t="shared" si="39"/>
        <v>53</v>
      </c>
      <c r="AA182" s="29">
        <v>8</v>
      </c>
      <c r="AB182" s="66">
        <f t="shared" si="40"/>
        <v>2.8439388553146107E-3</v>
      </c>
      <c r="AC182" s="87">
        <f t="shared" si="41"/>
        <v>44</v>
      </c>
      <c r="AD182" s="29">
        <v>4</v>
      </c>
      <c r="AE182" s="66">
        <f t="shared" si="42"/>
        <v>3.189792663476874E-3</v>
      </c>
      <c r="AF182" s="87">
        <f t="shared" si="43"/>
        <v>47</v>
      </c>
      <c r="AG182" s="29">
        <v>5</v>
      </c>
      <c r="AH182" s="66">
        <f t="shared" si="44"/>
        <v>7.8003120124804995E-3</v>
      </c>
      <c r="AI182" s="87">
        <f t="shared" si="45"/>
        <v>26</v>
      </c>
      <c r="AJ182" s="29">
        <v>1</v>
      </c>
      <c r="AK182" s="66">
        <f t="shared" si="46"/>
        <v>1.8867924528301886E-2</v>
      </c>
      <c r="AL182" s="87">
        <f t="shared" si="47"/>
        <v>22</v>
      </c>
      <c r="AM182" s="30">
        <v>152</v>
      </c>
    </row>
    <row r="183" spans="1:39" x14ac:dyDescent="0.25">
      <c r="A183" s="25" t="s">
        <v>614</v>
      </c>
      <c r="B183" s="26" t="s">
        <v>54</v>
      </c>
      <c r="C183" s="27" t="s">
        <v>44</v>
      </c>
      <c r="D183" s="28" t="s">
        <v>695</v>
      </c>
      <c r="E183" s="28" t="str">
        <f>VLOOKUP(D183,Sheet2!A$1:B$353,2,FALSE)</f>
        <v>Other Urban</v>
      </c>
      <c r="F183" s="29">
        <v>10658</v>
      </c>
      <c r="G183" s="29">
        <v>24682</v>
      </c>
      <c r="H183" s="29">
        <v>25764</v>
      </c>
      <c r="I183" s="29">
        <v>12654</v>
      </c>
      <c r="J183" s="29">
        <v>7219</v>
      </c>
      <c r="K183" s="29">
        <v>3234</v>
      </c>
      <c r="L183" s="29">
        <v>1562</v>
      </c>
      <c r="M183" s="29">
        <v>105</v>
      </c>
      <c r="N183" s="30">
        <v>85878</v>
      </c>
      <c r="O183" s="31">
        <v>53</v>
      </c>
      <c r="P183" s="66">
        <f t="shared" si="32"/>
        <v>4.9727903921936573E-3</v>
      </c>
      <c r="Q183" s="87">
        <f t="shared" si="33"/>
        <v>32</v>
      </c>
      <c r="R183" s="29">
        <v>124</v>
      </c>
      <c r="S183" s="66">
        <f t="shared" si="34"/>
        <v>5.0239040596386031E-3</v>
      </c>
      <c r="T183" s="87">
        <f t="shared" si="35"/>
        <v>32</v>
      </c>
      <c r="U183" s="29">
        <v>188</v>
      </c>
      <c r="V183" s="66">
        <f t="shared" si="36"/>
        <v>7.2970035708740883E-3</v>
      </c>
      <c r="W183" s="87">
        <f t="shared" si="37"/>
        <v>22</v>
      </c>
      <c r="X183" s="29">
        <v>168</v>
      </c>
      <c r="Y183" s="66">
        <f t="shared" si="38"/>
        <v>1.3276434329065908E-2</v>
      </c>
      <c r="Z183" s="87">
        <f t="shared" si="39"/>
        <v>9</v>
      </c>
      <c r="AA183" s="29">
        <v>81</v>
      </c>
      <c r="AB183" s="66">
        <f t="shared" si="40"/>
        <v>1.1220390635822136E-2</v>
      </c>
      <c r="AC183" s="87">
        <f t="shared" si="41"/>
        <v>14</v>
      </c>
      <c r="AD183" s="29">
        <v>35</v>
      </c>
      <c r="AE183" s="66">
        <f t="shared" si="42"/>
        <v>1.0822510822510822E-2</v>
      </c>
      <c r="AF183" s="87">
        <f t="shared" si="43"/>
        <v>14</v>
      </c>
      <c r="AG183" s="29">
        <v>26</v>
      </c>
      <c r="AH183" s="66">
        <f t="shared" si="44"/>
        <v>1.6645326504481434E-2</v>
      </c>
      <c r="AI183" s="87">
        <f t="shared" si="45"/>
        <v>12</v>
      </c>
      <c r="AJ183" s="29">
        <v>2</v>
      </c>
      <c r="AK183" s="66">
        <f t="shared" si="46"/>
        <v>1.9047619047619049E-2</v>
      </c>
      <c r="AL183" s="87">
        <f t="shared" si="47"/>
        <v>18</v>
      </c>
      <c r="AM183" s="30">
        <v>677</v>
      </c>
    </row>
    <row r="184" spans="1:39" x14ac:dyDescent="0.25">
      <c r="A184" s="25" t="s">
        <v>559</v>
      </c>
      <c r="B184" s="26" t="s">
        <v>18</v>
      </c>
      <c r="C184" s="27" t="s">
        <v>60</v>
      </c>
      <c r="D184" s="28" t="s">
        <v>560</v>
      </c>
      <c r="E184" s="28" t="str">
        <f>VLOOKUP(D184,Sheet2!A$1:B$353,2,FALSE)</f>
        <v>Significant Rural</v>
      </c>
      <c r="F184" s="29">
        <v>4704</v>
      </c>
      <c r="G184" s="29">
        <v>11311</v>
      </c>
      <c r="H184" s="29">
        <v>16367</v>
      </c>
      <c r="I184" s="29">
        <v>12211</v>
      </c>
      <c r="J184" s="29">
        <v>6921</v>
      </c>
      <c r="K184" s="29">
        <v>4747</v>
      </c>
      <c r="L184" s="29">
        <v>3807</v>
      </c>
      <c r="M184" s="29">
        <v>413</v>
      </c>
      <c r="N184" s="30">
        <v>60481</v>
      </c>
      <c r="O184" s="31">
        <v>112</v>
      </c>
      <c r="P184" s="66">
        <f t="shared" si="32"/>
        <v>2.3809523809523808E-2</v>
      </c>
      <c r="Q184" s="87">
        <f t="shared" si="33"/>
        <v>6</v>
      </c>
      <c r="R184" s="29">
        <v>159</v>
      </c>
      <c r="S184" s="66">
        <f t="shared" si="34"/>
        <v>1.4057112545309875E-2</v>
      </c>
      <c r="T184" s="87">
        <f t="shared" si="35"/>
        <v>5</v>
      </c>
      <c r="U184" s="29">
        <v>153</v>
      </c>
      <c r="V184" s="66">
        <f t="shared" si="36"/>
        <v>9.348078450540722E-3</v>
      </c>
      <c r="W184" s="87">
        <f t="shared" si="37"/>
        <v>14</v>
      </c>
      <c r="X184" s="29">
        <v>90</v>
      </c>
      <c r="Y184" s="66">
        <f t="shared" si="38"/>
        <v>7.3704037343378919E-3</v>
      </c>
      <c r="Z184" s="87">
        <f t="shared" si="39"/>
        <v>15</v>
      </c>
      <c r="AA184" s="29">
        <v>42</v>
      </c>
      <c r="AB184" s="66">
        <f t="shared" si="40"/>
        <v>6.0684872128305162E-3</v>
      </c>
      <c r="AC184" s="87">
        <f t="shared" si="41"/>
        <v>22</v>
      </c>
      <c r="AD184" s="29">
        <v>21</v>
      </c>
      <c r="AE184" s="66">
        <f t="shared" si="42"/>
        <v>4.4238466399831476E-3</v>
      </c>
      <c r="AF184" s="87">
        <f t="shared" si="43"/>
        <v>36</v>
      </c>
      <c r="AG184" s="29">
        <v>16</v>
      </c>
      <c r="AH184" s="66">
        <f t="shared" si="44"/>
        <v>4.2027843446283165E-3</v>
      </c>
      <c r="AI184" s="87">
        <f t="shared" si="45"/>
        <v>40</v>
      </c>
      <c r="AJ184" s="29">
        <v>8</v>
      </c>
      <c r="AK184" s="66">
        <f t="shared" si="46"/>
        <v>1.9370460048426151E-2</v>
      </c>
      <c r="AL184" s="87">
        <f t="shared" si="47"/>
        <v>21</v>
      </c>
      <c r="AM184" s="30">
        <v>601</v>
      </c>
    </row>
    <row r="185" spans="1:39" x14ac:dyDescent="0.25">
      <c r="A185" s="25" t="s">
        <v>159</v>
      </c>
      <c r="B185" s="26" t="s">
        <v>54</v>
      </c>
      <c r="C185" s="27" t="s">
        <v>160</v>
      </c>
      <c r="D185" s="28" t="s">
        <v>642</v>
      </c>
      <c r="E185" s="28" t="str">
        <f>VLOOKUP(D185,Sheet2!A$1:B$353,2,FALSE)</f>
        <v>Other Urban</v>
      </c>
      <c r="F185" s="29">
        <v>22569</v>
      </c>
      <c r="G185" s="29">
        <v>9771</v>
      </c>
      <c r="H185" s="29">
        <v>6902</v>
      </c>
      <c r="I185" s="29">
        <v>4972</v>
      </c>
      <c r="J185" s="29">
        <v>2819</v>
      </c>
      <c r="K185" s="29">
        <v>1131</v>
      </c>
      <c r="L185" s="29">
        <v>505</v>
      </c>
      <c r="M185" s="29">
        <v>51</v>
      </c>
      <c r="N185" s="30">
        <v>48720</v>
      </c>
      <c r="O185" s="31">
        <v>56</v>
      </c>
      <c r="P185" s="66">
        <f t="shared" si="32"/>
        <v>2.4812796313527404E-3</v>
      </c>
      <c r="Q185" s="87">
        <f t="shared" si="33"/>
        <v>44</v>
      </c>
      <c r="R185" s="29">
        <v>36</v>
      </c>
      <c r="S185" s="66">
        <f t="shared" si="34"/>
        <v>3.68437212158428E-3</v>
      </c>
      <c r="T185" s="87">
        <f t="shared" si="35"/>
        <v>38</v>
      </c>
      <c r="U185" s="29">
        <v>69</v>
      </c>
      <c r="V185" s="66">
        <f t="shared" si="36"/>
        <v>9.9971022891915395E-3</v>
      </c>
      <c r="W185" s="87">
        <f t="shared" si="37"/>
        <v>14</v>
      </c>
      <c r="X185" s="29">
        <v>20</v>
      </c>
      <c r="Y185" s="66">
        <f t="shared" si="38"/>
        <v>4.0225261464199519E-3</v>
      </c>
      <c r="Z185" s="87">
        <f t="shared" si="39"/>
        <v>31</v>
      </c>
      <c r="AA185" s="29">
        <v>14</v>
      </c>
      <c r="AB185" s="66">
        <f t="shared" si="40"/>
        <v>4.9663001064207167E-3</v>
      </c>
      <c r="AC185" s="87">
        <f t="shared" si="41"/>
        <v>24</v>
      </c>
      <c r="AD185" s="29">
        <v>5</v>
      </c>
      <c r="AE185" s="66">
        <f t="shared" si="42"/>
        <v>4.4208664898320073E-3</v>
      </c>
      <c r="AF185" s="87">
        <f t="shared" si="43"/>
        <v>33</v>
      </c>
      <c r="AG185" s="29">
        <v>3</v>
      </c>
      <c r="AH185" s="66">
        <f t="shared" si="44"/>
        <v>5.9405940594059407E-3</v>
      </c>
      <c r="AI185" s="87">
        <f t="shared" si="45"/>
        <v>31</v>
      </c>
      <c r="AJ185" s="29">
        <v>1</v>
      </c>
      <c r="AK185" s="66">
        <f t="shared" si="46"/>
        <v>1.9607843137254902E-2</v>
      </c>
      <c r="AL185" s="87">
        <f t="shared" si="47"/>
        <v>17</v>
      </c>
      <c r="AM185" s="30">
        <v>204</v>
      </c>
    </row>
    <row r="186" spans="1:39" x14ac:dyDescent="0.25">
      <c r="A186" s="35" t="s">
        <v>589</v>
      </c>
      <c r="B186" s="36" t="s">
        <v>43</v>
      </c>
      <c r="C186" s="37" t="s">
        <v>22</v>
      </c>
      <c r="D186" s="38" t="s">
        <v>590</v>
      </c>
      <c r="E186" s="28" t="str">
        <f>VLOOKUP(D186,Sheet2!A$1:B$353,2,FALSE)</f>
        <v>Major Urban</v>
      </c>
      <c r="F186" s="29">
        <v>66872</v>
      </c>
      <c r="G186" s="29">
        <v>31099</v>
      </c>
      <c r="H186" s="29">
        <v>22989</v>
      </c>
      <c r="I186" s="29">
        <v>11540</v>
      </c>
      <c r="J186" s="29">
        <v>5606</v>
      </c>
      <c r="K186" s="29">
        <v>1776</v>
      </c>
      <c r="L186" s="29">
        <v>588</v>
      </c>
      <c r="M186" s="29">
        <v>51</v>
      </c>
      <c r="N186" s="30">
        <v>140521</v>
      </c>
      <c r="O186" s="31">
        <v>128</v>
      </c>
      <c r="P186" s="66">
        <f t="shared" si="32"/>
        <v>1.9141045579614787E-3</v>
      </c>
      <c r="Q186" s="87">
        <f t="shared" si="33"/>
        <v>58</v>
      </c>
      <c r="R186" s="29">
        <v>69</v>
      </c>
      <c r="S186" s="66">
        <f t="shared" si="34"/>
        <v>2.2187208591916137E-3</v>
      </c>
      <c r="T186" s="87">
        <f t="shared" si="35"/>
        <v>60</v>
      </c>
      <c r="U186" s="29">
        <v>54</v>
      </c>
      <c r="V186" s="66">
        <f t="shared" si="36"/>
        <v>2.3489494975858019E-3</v>
      </c>
      <c r="W186" s="87">
        <f t="shared" si="37"/>
        <v>58</v>
      </c>
      <c r="X186" s="29">
        <v>16</v>
      </c>
      <c r="Y186" s="66">
        <f t="shared" si="38"/>
        <v>1.3864818024263432E-3</v>
      </c>
      <c r="Z186" s="87">
        <f t="shared" si="39"/>
        <v>62</v>
      </c>
      <c r="AA186" s="29">
        <v>9</v>
      </c>
      <c r="AB186" s="66">
        <f t="shared" si="40"/>
        <v>1.6054227613271496E-3</v>
      </c>
      <c r="AC186" s="87">
        <f t="shared" si="41"/>
        <v>62</v>
      </c>
      <c r="AD186" s="29">
        <v>3</v>
      </c>
      <c r="AE186" s="66">
        <f t="shared" si="42"/>
        <v>1.6891891891891893E-3</v>
      </c>
      <c r="AF186" s="87">
        <f t="shared" si="43"/>
        <v>60</v>
      </c>
      <c r="AG186" s="29">
        <v>1</v>
      </c>
      <c r="AH186" s="66">
        <f t="shared" si="44"/>
        <v>1.7006802721088435E-3</v>
      </c>
      <c r="AI186" s="87">
        <f t="shared" si="45"/>
        <v>61</v>
      </c>
      <c r="AJ186" s="29">
        <v>1</v>
      </c>
      <c r="AK186" s="66">
        <f t="shared" si="46"/>
        <v>1.9607843137254902E-2</v>
      </c>
      <c r="AL186" s="87">
        <f t="shared" si="47"/>
        <v>18</v>
      </c>
      <c r="AM186" s="30">
        <v>281</v>
      </c>
    </row>
    <row r="187" spans="1:39" x14ac:dyDescent="0.25">
      <c r="A187" s="25" t="s">
        <v>565</v>
      </c>
      <c r="B187" s="26" t="s">
        <v>18</v>
      </c>
      <c r="C187" s="27" t="s">
        <v>19</v>
      </c>
      <c r="D187" s="28" t="s">
        <v>566</v>
      </c>
      <c r="E187" s="28" t="str">
        <f>VLOOKUP(D187,Sheet2!A$1:B$353,2,FALSE)</f>
        <v>Rural 50</v>
      </c>
      <c r="F187" s="29">
        <v>892</v>
      </c>
      <c r="G187" s="29">
        <v>3190</v>
      </c>
      <c r="H187" s="29">
        <v>9397</v>
      </c>
      <c r="I187" s="29">
        <v>12137</v>
      </c>
      <c r="J187" s="29">
        <v>9197</v>
      </c>
      <c r="K187" s="29">
        <v>6659</v>
      </c>
      <c r="L187" s="29">
        <v>7949</v>
      </c>
      <c r="M187" s="29">
        <v>1919</v>
      </c>
      <c r="N187" s="30">
        <v>51340</v>
      </c>
      <c r="O187" s="31">
        <v>52</v>
      </c>
      <c r="P187" s="66">
        <f t="shared" si="32"/>
        <v>5.829596412556054E-2</v>
      </c>
      <c r="Q187" s="87">
        <f t="shared" si="33"/>
        <v>1</v>
      </c>
      <c r="R187" s="29">
        <v>19</v>
      </c>
      <c r="S187" s="66">
        <f t="shared" si="34"/>
        <v>5.9561128526645765E-3</v>
      </c>
      <c r="T187" s="87">
        <f t="shared" si="35"/>
        <v>24</v>
      </c>
      <c r="U187" s="29">
        <v>65</v>
      </c>
      <c r="V187" s="66">
        <f t="shared" si="36"/>
        <v>6.9171012025114401E-3</v>
      </c>
      <c r="W187" s="87">
        <f t="shared" si="37"/>
        <v>20</v>
      </c>
      <c r="X187" s="29">
        <v>77</v>
      </c>
      <c r="Y187" s="66">
        <f t="shared" si="38"/>
        <v>6.3442366317870971E-3</v>
      </c>
      <c r="Z187" s="87">
        <f t="shared" si="39"/>
        <v>22</v>
      </c>
      <c r="AA187" s="29">
        <v>65</v>
      </c>
      <c r="AB187" s="66">
        <f t="shared" si="40"/>
        <v>7.0675220180493638E-3</v>
      </c>
      <c r="AC187" s="87">
        <f t="shared" si="41"/>
        <v>21</v>
      </c>
      <c r="AD187" s="29">
        <v>48</v>
      </c>
      <c r="AE187" s="66">
        <f t="shared" si="42"/>
        <v>7.208289532962907E-3</v>
      </c>
      <c r="AF187" s="87">
        <f t="shared" si="43"/>
        <v>25</v>
      </c>
      <c r="AG187" s="29">
        <v>60</v>
      </c>
      <c r="AH187" s="66">
        <f t="shared" si="44"/>
        <v>7.5481192602843122E-3</v>
      </c>
      <c r="AI187" s="87">
        <f t="shared" si="45"/>
        <v>32</v>
      </c>
      <c r="AJ187" s="29">
        <v>38</v>
      </c>
      <c r="AK187" s="66">
        <f t="shared" si="46"/>
        <v>1.9801980198019802E-2</v>
      </c>
      <c r="AL187" s="87">
        <f t="shared" si="47"/>
        <v>29</v>
      </c>
      <c r="AM187" s="30">
        <v>424</v>
      </c>
    </row>
    <row r="188" spans="1:39" x14ac:dyDescent="0.25">
      <c r="A188" s="25" t="s">
        <v>191</v>
      </c>
      <c r="B188" s="26" t="s">
        <v>54</v>
      </c>
      <c r="C188" s="27" t="s">
        <v>44</v>
      </c>
      <c r="D188" s="28" t="s">
        <v>644</v>
      </c>
      <c r="E188" s="28" t="str">
        <f>VLOOKUP(D188,Sheet2!A$1:B$353,2,FALSE)</f>
        <v>Rural 50</v>
      </c>
      <c r="F188" s="29">
        <v>39769</v>
      </c>
      <c r="G188" s="29">
        <v>35247</v>
      </c>
      <c r="H188" s="29">
        <v>29398</v>
      </c>
      <c r="I188" s="29">
        <v>22899</v>
      </c>
      <c r="J188" s="29">
        <v>14394</v>
      </c>
      <c r="K188" s="29">
        <v>6315</v>
      </c>
      <c r="L188" s="29">
        <v>2942</v>
      </c>
      <c r="M188" s="29">
        <v>251</v>
      </c>
      <c r="N188" s="30">
        <v>151215</v>
      </c>
      <c r="O188" s="31">
        <v>580</v>
      </c>
      <c r="P188" s="66">
        <f t="shared" si="32"/>
        <v>1.4584223892981972E-2</v>
      </c>
      <c r="Q188" s="87">
        <f t="shared" si="33"/>
        <v>17</v>
      </c>
      <c r="R188" s="29">
        <v>401</v>
      </c>
      <c r="S188" s="66">
        <f t="shared" si="34"/>
        <v>1.1376854767781655E-2</v>
      </c>
      <c r="T188" s="87">
        <f t="shared" si="35"/>
        <v>12</v>
      </c>
      <c r="U188" s="29">
        <v>317</v>
      </c>
      <c r="V188" s="66">
        <f t="shared" si="36"/>
        <v>1.0783046465745969E-2</v>
      </c>
      <c r="W188" s="87">
        <f t="shared" si="37"/>
        <v>8</v>
      </c>
      <c r="X188" s="29">
        <v>180</v>
      </c>
      <c r="Y188" s="66">
        <f t="shared" si="38"/>
        <v>7.860605266605529E-3</v>
      </c>
      <c r="Z188" s="87">
        <f t="shared" si="39"/>
        <v>19</v>
      </c>
      <c r="AA188" s="29">
        <v>79</v>
      </c>
      <c r="AB188" s="66">
        <f t="shared" si="40"/>
        <v>5.4883979435876055E-3</v>
      </c>
      <c r="AC188" s="87">
        <f t="shared" si="41"/>
        <v>28</v>
      </c>
      <c r="AD188" s="29">
        <v>41</v>
      </c>
      <c r="AE188" s="66">
        <f t="shared" si="42"/>
        <v>6.4924782264449725E-3</v>
      </c>
      <c r="AF188" s="87">
        <f t="shared" si="43"/>
        <v>27</v>
      </c>
      <c r="AG188" s="29">
        <v>15</v>
      </c>
      <c r="AH188" s="66">
        <f t="shared" si="44"/>
        <v>5.0985723997280762E-3</v>
      </c>
      <c r="AI188" s="87">
        <f t="shared" si="45"/>
        <v>39</v>
      </c>
      <c r="AJ188" s="29">
        <v>5</v>
      </c>
      <c r="AK188" s="66">
        <f t="shared" si="46"/>
        <v>1.9920318725099601E-2</v>
      </c>
      <c r="AL188" s="87">
        <f t="shared" si="47"/>
        <v>28</v>
      </c>
      <c r="AM188" s="30">
        <v>1618</v>
      </c>
    </row>
    <row r="189" spans="1:39" x14ac:dyDescent="0.25">
      <c r="A189" s="25" t="s">
        <v>524</v>
      </c>
      <c r="B189" s="26" t="s">
        <v>54</v>
      </c>
      <c r="C189" s="27" t="s">
        <v>60</v>
      </c>
      <c r="D189" s="28" t="s">
        <v>685</v>
      </c>
      <c r="E189" s="28" t="str">
        <f>VLOOKUP(D189,Sheet2!A$1:B$353,2,FALSE)</f>
        <v>Other Urban</v>
      </c>
      <c r="F189" s="29">
        <v>25991</v>
      </c>
      <c r="G189" s="29">
        <v>18449</v>
      </c>
      <c r="H189" s="29">
        <v>10355</v>
      </c>
      <c r="I189" s="29">
        <v>7652</v>
      </c>
      <c r="J189" s="29">
        <v>4416</v>
      </c>
      <c r="K189" s="29">
        <v>2013</v>
      </c>
      <c r="L189" s="29">
        <v>991</v>
      </c>
      <c r="M189" s="29">
        <v>49</v>
      </c>
      <c r="N189" s="30">
        <v>69916</v>
      </c>
      <c r="O189" s="31">
        <v>67</v>
      </c>
      <c r="P189" s="66">
        <f t="shared" si="32"/>
        <v>2.577815397637644E-3</v>
      </c>
      <c r="Q189" s="87">
        <f t="shared" si="33"/>
        <v>43</v>
      </c>
      <c r="R189" s="29">
        <v>50</v>
      </c>
      <c r="S189" s="66">
        <f t="shared" si="34"/>
        <v>2.7101739931703617E-3</v>
      </c>
      <c r="T189" s="87">
        <f t="shared" si="35"/>
        <v>43</v>
      </c>
      <c r="U189" s="29">
        <v>33</v>
      </c>
      <c r="V189" s="66">
        <f t="shared" si="36"/>
        <v>3.1868662481892803E-3</v>
      </c>
      <c r="W189" s="87">
        <f t="shared" si="37"/>
        <v>35</v>
      </c>
      <c r="X189" s="29">
        <v>17</v>
      </c>
      <c r="Y189" s="66">
        <f t="shared" si="38"/>
        <v>2.2216414009409305E-3</v>
      </c>
      <c r="Z189" s="87">
        <f t="shared" si="39"/>
        <v>45</v>
      </c>
      <c r="AA189" s="29">
        <v>18</v>
      </c>
      <c r="AB189" s="66">
        <f t="shared" si="40"/>
        <v>4.076086956521739E-3</v>
      </c>
      <c r="AC189" s="87">
        <f t="shared" si="41"/>
        <v>31</v>
      </c>
      <c r="AD189" s="29">
        <v>5</v>
      </c>
      <c r="AE189" s="66">
        <f t="shared" si="42"/>
        <v>2.4838549428713363E-3</v>
      </c>
      <c r="AF189" s="87">
        <f t="shared" si="43"/>
        <v>45</v>
      </c>
      <c r="AG189" s="29">
        <v>3</v>
      </c>
      <c r="AH189" s="66">
        <f t="shared" si="44"/>
        <v>3.0272452068617556E-3</v>
      </c>
      <c r="AI189" s="87">
        <f t="shared" si="45"/>
        <v>48</v>
      </c>
      <c r="AJ189" s="29">
        <v>1</v>
      </c>
      <c r="AK189" s="66">
        <f t="shared" si="46"/>
        <v>2.0408163265306121E-2</v>
      </c>
      <c r="AL189" s="87">
        <f t="shared" si="47"/>
        <v>16</v>
      </c>
      <c r="AM189" s="30">
        <v>194</v>
      </c>
    </row>
    <row r="190" spans="1:39" x14ac:dyDescent="0.25">
      <c r="A190" s="25" t="s">
        <v>430</v>
      </c>
      <c r="B190" s="26" t="s">
        <v>18</v>
      </c>
      <c r="C190" s="27" t="s">
        <v>44</v>
      </c>
      <c r="D190" s="28" t="s">
        <v>431</v>
      </c>
      <c r="E190" s="28" t="str">
        <f>VLOOKUP(D190,Sheet2!A$1:B$353,2,FALSE)</f>
        <v>Significant Rural</v>
      </c>
      <c r="F190" s="29">
        <v>15719</v>
      </c>
      <c r="G190" s="29">
        <v>14578</v>
      </c>
      <c r="H190" s="29">
        <v>12438</v>
      </c>
      <c r="I190" s="29">
        <v>6942</v>
      </c>
      <c r="J190" s="29">
        <v>3913</v>
      </c>
      <c r="K190" s="29">
        <v>1658</v>
      </c>
      <c r="L190" s="29">
        <v>679</v>
      </c>
      <c r="M190" s="29">
        <v>48</v>
      </c>
      <c r="N190" s="30">
        <v>55975</v>
      </c>
      <c r="O190" s="31">
        <v>962</v>
      </c>
      <c r="P190" s="66">
        <f t="shared" si="32"/>
        <v>6.1199821871620333E-2</v>
      </c>
      <c r="Q190" s="87">
        <f t="shared" si="33"/>
        <v>4</v>
      </c>
      <c r="R190" s="29">
        <v>1172</v>
      </c>
      <c r="S190" s="66">
        <f t="shared" si="34"/>
        <v>8.0395115928110855E-2</v>
      </c>
      <c r="T190" s="87">
        <f t="shared" si="35"/>
        <v>1</v>
      </c>
      <c r="U190" s="29">
        <v>1030</v>
      </c>
      <c r="V190" s="66">
        <f t="shared" si="36"/>
        <v>8.2810741276732588E-2</v>
      </c>
      <c r="W190" s="87">
        <f t="shared" si="37"/>
        <v>1</v>
      </c>
      <c r="X190" s="29">
        <v>563</v>
      </c>
      <c r="Y190" s="66">
        <f t="shared" si="38"/>
        <v>8.1100547392682229E-2</v>
      </c>
      <c r="Z190" s="87">
        <f t="shared" si="39"/>
        <v>1</v>
      </c>
      <c r="AA190" s="29">
        <v>258</v>
      </c>
      <c r="AB190" s="66">
        <f t="shared" si="40"/>
        <v>6.5934065934065936E-2</v>
      </c>
      <c r="AC190" s="87">
        <f t="shared" si="41"/>
        <v>1</v>
      </c>
      <c r="AD190" s="29">
        <v>92</v>
      </c>
      <c r="AE190" s="66">
        <f t="shared" si="42"/>
        <v>5.5488540410132688E-2</v>
      </c>
      <c r="AF190" s="87">
        <f t="shared" si="43"/>
        <v>2</v>
      </c>
      <c r="AG190" s="29">
        <v>36</v>
      </c>
      <c r="AH190" s="66">
        <f t="shared" si="44"/>
        <v>5.3019145802650956E-2</v>
      </c>
      <c r="AI190" s="87">
        <f t="shared" si="45"/>
        <v>2</v>
      </c>
      <c r="AJ190" s="29">
        <v>1</v>
      </c>
      <c r="AK190" s="66">
        <f t="shared" si="46"/>
        <v>2.0833333333333332E-2</v>
      </c>
      <c r="AL190" s="87">
        <f t="shared" si="47"/>
        <v>20</v>
      </c>
      <c r="AM190" s="30">
        <v>4114</v>
      </c>
    </row>
    <row r="191" spans="1:39" x14ac:dyDescent="0.25">
      <c r="A191" s="25" t="s">
        <v>33</v>
      </c>
      <c r="B191" s="26" t="s">
        <v>18</v>
      </c>
      <c r="C191" s="27" t="s">
        <v>19</v>
      </c>
      <c r="D191" s="28" t="s">
        <v>34</v>
      </c>
      <c r="E191" s="28" t="str">
        <f>VLOOKUP(D191,Sheet2!A$1:B$353,2,FALSE)</f>
        <v>Rural 50</v>
      </c>
      <c r="F191" s="29">
        <v>3108</v>
      </c>
      <c r="G191" s="29">
        <v>12133</v>
      </c>
      <c r="H191" s="29">
        <v>21342</v>
      </c>
      <c r="I191" s="29">
        <v>12689</v>
      </c>
      <c r="J191" s="29">
        <v>10480</v>
      </c>
      <c r="K191" s="29">
        <v>7489</v>
      </c>
      <c r="L191" s="29">
        <v>5844</v>
      </c>
      <c r="M191" s="29">
        <v>382</v>
      </c>
      <c r="N191" s="30">
        <v>73467</v>
      </c>
      <c r="O191" s="31">
        <v>39</v>
      </c>
      <c r="P191" s="66">
        <f t="shared" si="32"/>
        <v>1.2548262548262547E-2</v>
      </c>
      <c r="Q191" s="87">
        <f t="shared" si="33"/>
        <v>21</v>
      </c>
      <c r="R191" s="29">
        <v>50</v>
      </c>
      <c r="S191" s="66">
        <f t="shared" si="34"/>
        <v>4.1209923349542566E-3</v>
      </c>
      <c r="T191" s="87">
        <f t="shared" si="35"/>
        <v>34</v>
      </c>
      <c r="U191" s="29">
        <v>70</v>
      </c>
      <c r="V191" s="66">
        <f t="shared" si="36"/>
        <v>3.279917533502015E-3</v>
      </c>
      <c r="W191" s="87">
        <f t="shared" si="37"/>
        <v>40</v>
      </c>
      <c r="X191" s="29">
        <v>51</v>
      </c>
      <c r="Y191" s="66">
        <f t="shared" si="38"/>
        <v>4.0192292536842932E-3</v>
      </c>
      <c r="Z191" s="87">
        <f t="shared" si="39"/>
        <v>38</v>
      </c>
      <c r="AA191" s="29">
        <v>44</v>
      </c>
      <c r="AB191" s="66">
        <f t="shared" si="40"/>
        <v>4.1984732824427483E-3</v>
      </c>
      <c r="AC191" s="87">
        <f t="shared" si="41"/>
        <v>37</v>
      </c>
      <c r="AD191" s="29">
        <v>30</v>
      </c>
      <c r="AE191" s="66">
        <f t="shared" si="42"/>
        <v>4.0058752837494995E-3</v>
      </c>
      <c r="AF191" s="87">
        <f t="shared" si="43"/>
        <v>41</v>
      </c>
      <c r="AG191" s="29">
        <v>53</v>
      </c>
      <c r="AH191" s="66">
        <f t="shared" si="44"/>
        <v>9.0691307323750858E-3</v>
      </c>
      <c r="AI191" s="87">
        <f t="shared" si="45"/>
        <v>29</v>
      </c>
      <c r="AJ191" s="29">
        <v>8</v>
      </c>
      <c r="AK191" s="66">
        <f t="shared" si="46"/>
        <v>2.0942408376963352E-2</v>
      </c>
      <c r="AL191" s="87">
        <f t="shared" si="47"/>
        <v>27</v>
      </c>
      <c r="AM191" s="30">
        <v>345</v>
      </c>
    </row>
    <row r="192" spans="1:39" x14ac:dyDescent="0.25">
      <c r="A192" s="25" t="s">
        <v>444</v>
      </c>
      <c r="B192" s="26" t="s">
        <v>54</v>
      </c>
      <c r="C192" s="27" t="s">
        <v>60</v>
      </c>
      <c r="D192" s="28" t="s">
        <v>677</v>
      </c>
      <c r="E192" s="28" t="str">
        <f>VLOOKUP(D192,Sheet2!A$1:B$353,2,FALSE)</f>
        <v>Rural 50</v>
      </c>
      <c r="F192" s="29">
        <v>25620</v>
      </c>
      <c r="G192" s="29">
        <v>34683</v>
      </c>
      <c r="H192" s="29">
        <v>28044</v>
      </c>
      <c r="I192" s="29">
        <v>19354</v>
      </c>
      <c r="J192" s="29">
        <v>14465</v>
      </c>
      <c r="K192" s="29">
        <v>7724</v>
      </c>
      <c r="L192" s="29">
        <v>4299</v>
      </c>
      <c r="M192" s="29">
        <v>330</v>
      </c>
      <c r="N192" s="30">
        <v>134519</v>
      </c>
      <c r="O192" s="31">
        <v>344</v>
      </c>
      <c r="P192" s="66">
        <f t="shared" si="32"/>
        <v>1.3427010148321624E-2</v>
      </c>
      <c r="Q192" s="87">
        <f t="shared" si="33"/>
        <v>19</v>
      </c>
      <c r="R192" s="29">
        <v>262</v>
      </c>
      <c r="S192" s="66">
        <f t="shared" si="34"/>
        <v>7.5541331488048896E-3</v>
      </c>
      <c r="T192" s="87">
        <f t="shared" si="35"/>
        <v>19</v>
      </c>
      <c r="U192" s="29">
        <v>300</v>
      </c>
      <c r="V192" s="66">
        <f t="shared" si="36"/>
        <v>1.069747539580659E-2</v>
      </c>
      <c r="W192" s="87">
        <f t="shared" si="37"/>
        <v>9</v>
      </c>
      <c r="X192" s="29">
        <v>191</v>
      </c>
      <c r="Y192" s="66">
        <f t="shared" si="38"/>
        <v>9.8687609796424512E-3</v>
      </c>
      <c r="Z192" s="87">
        <f t="shared" si="39"/>
        <v>13</v>
      </c>
      <c r="AA192" s="29">
        <v>129</v>
      </c>
      <c r="AB192" s="66">
        <f t="shared" si="40"/>
        <v>8.9180781195990315E-3</v>
      </c>
      <c r="AC192" s="87">
        <f t="shared" si="41"/>
        <v>15</v>
      </c>
      <c r="AD192" s="29">
        <v>68</v>
      </c>
      <c r="AE192" s="66">
        <f t="shared" si="42"/>
        <v>8.8037286380113922E-3</v>
      </c>
      <c r="AF192" s="87">
        <f t="shared" si="43"/>
        <v>21</v>
      </c>
      <c r="AG192" s="29">
        <v>53</v>
      </c>
      <c r="AH192" s="66">
        <f t="shared" si="44"/>
        <v>1.2328448476389859E-2</v>
      </c>
      <c r="AI192" s="87">
        <f t="shared" si="45"/>
        <v>21</v>
      </c>
      <c r="AJ192" s="29">
        <v>7</v>
      </c>
      <c r="AK192" s="66">
        <f t="shared" si="46"/>
        <v>2.1212121212121213E-2</v>
      </c>
      <c r="AL192" s="87">
        <f t="shared" si="47"/>
        <v>26</v>
      </c>
      <c r="AM192" s="30">
        <v>1354</v>
      </c>
    </row>
    <row r="193" spans="1:39" x14ac:dyDescent="0.25">
      <c r="A193" s="25" t="s">
        <v>345</v>
      </c>
      <c r="B193" s="26" t="s">
        <v>18</v>
      </c>
      <c r="C193" s="27" t="s">
        <v>60</v>
      </c>
      <c r="D193" s="28" t="s">
        <v>346</v>
      </c>
      <c r="E193" s="28" t="str">
        <f>VLOOKUP(D193,Sheet2!A$1:B$353,2,FALSE)</f>
        <v>Large Urban</v>
      </c>
      <c r="F193" s="29">
        <v>23784</v>
      </c>
      <c r="G193" s="29">
        <v>10017</v>
      </c>
      <c r="H193" s="29">
        <v>10820</v>
      </c>
      <c r="I193" s="29">
        <v>4439</v>
      </c>
      <c r="J193" s="29">
        <v>2629</v>
      </c>
      <c r="K193" s="29">
        <v>1702</v>
      </c>
      <c r="L193" s="29">
        <v>904</v>
      </c>
      <c r="M193" s="29">
        <v>46</v>
      </c>
      <c r="N193" s="30">
        <v>54341</v>
      </c>
      <c r="O193" s="31">
        <v>163</v>
      </c>
      <c r="P193" s="66">
        <f t="shared" si="32"/>
        <v>6.8533467877564752E-3</v>
      </c>
      <c r="Q193" s="87">
        <f t="shared" si="33"/>
        <v>20</v>
      </c>
      <c r="R193" s="29">
        <v>52</v>
      </c>
      <c r="S193" s="66">
        <f t="shared" si="34"/>
        <v>5.1911750024957572E-3</v>
      </c>
      <c r="T193" s="87">
        <f t="shared" si="35"/>
        <v>23</v>
      </c>
      <c r="U193" s="29">
        <v>55</v>
      </c>
      <c r="V193" s="66">
        <f t="shared" si="36"/>
        <v>5.0831792975970427E-3</v>
      </c>
      <c r="W193" s="87">
        <f t="shared" si="37"/>
        <v>22</v>
      </c>
      <c r="X193" s="29">
        <v>25</v>
      </c>
      <c r="Y193" s="66">
        <f t="shared" si="38"/>
        <v>5.6318990763685513E-3</v>
      </c>
      <c r="Z193" s="87">
        <f t="shared" si="39"/>
        <v>18</v>
      </c>
      <c r="AA193" s="29">
        <v>15</v>
      </c>
      <c r="AB193" s="66">
        <f t="shared" si="40"/>
        <v>5.705591479650057E-3</v>
      </c>
      <c r="AC193" s="87">
        <f t="shared" si="41"/>
        <v>17</v>
      </c>
      <c r="AD193" s="29">
        <v>11</v>
      </c>
      <c r="AE193" s="66">
        <f t="shared" si="42"/>
        <v>6.4629847238542888E-3</v>
      </c>
      <c r="AF193" s="87">
        <f t="shared" si="43"/>
        <v>18</v>
      </c>
      <c r="AG193" s="29">
        <v>5</v>
      </c>
      <c r="AH193" s="66">
        <f t="shared" si="44"/>
        <v>5.5309734513274336E-3</v>
      </c>
      <c r="AI193" s="87">
        <f t="shared" si="45"/>
        <v>25</v>
      </c>
      <c r="AJ193" s="29">
        <v>1</v>
      </c>
      <c r="AK193" s="66">
        <f t="shared" si="46"/>
        <v>2.1739130434782608E-2</v>
      </c>
      <c r="AL193" s="87">
        <f t="shared" si="47"/>
        <v>20</v>
      </c>
      <c r="AM193" s="30">
        <v>327</v>
      </c>
    </row>
    <row r="194" spans="1:39" x14ac:dyDescent="0.25">
      <c r="A194" s="25" t="s">
        <v>283</v>
      </c>
      <c r="B194" s="26" t="s">
        <v>107</v>
      </c>
      <c r="C194" s="27" t="s">
        <v>39</v>
      </c>
      <c r="D194" s="28" t="s">
        <v>284</v>
      </c>
      <c r="E194" s="28" t="str">
        <f>VLOOKUP(D194,Sheet2!A$1:B$353,2,FALSE)</f>
        <v>Major Urban</v>
      </c>
      <c r="F194" s="29">
        <v>3497</v>
      </c>
      <c r="G194" s="29">
        <v>5936</v>
      </c>
      <c r="H194" s="29">
        <v>29065</v>
      </c>
      <c r="I194" s="29">
        <v>31012</v>
      </c>
      <c r="J194" s="29">
        <v>16266</v>
      </c>
      <c r="K194" s="29">
        <v>8333</v>
      </c>
      <c r="L194" s="29">
        <v>6585</v>
      </c>
      <c r="M194" s="29">
        <v>867</v>
      </c>
      <c r="N194" s="30">
        <v>101561</v>
      </c>
      <c r="O194" s="31">
        <v>33</v>
      </c>
      <c r="P194" s="66">
        <f t="shared" si="32"/>
        <v>9.4366599942808122E-3</v>
      </c>
      <c r="Q194" s="87">
        <f t="shared" si="33"/>
        <v>26</v>
      </c>
      <c r="R194" s="29">
        <v>57</v>
      </c>
      <c r="S194" s="66">
        <f t="shared" si="34"/>
        <v>9.6024258760107825E-3</v>
      </c>
      <c r="T194" s="87">
        <f t="shared" si="35"/>
        <v>23</v>
      </c>
      <c r="U194" s="29">
        <v>264</v>
      </c>
      <c r="V194" s="66">
        <f t="shared" si="36"/>
        <v>9.0830896266987787E-3</v>
      </c>
      <c r="W194" s="87">
        <f t="shared" si="37"/>
        <v>23</v>
      </c>
      <c r="X194" s="29">
        <v>414</v>
      </c>
      <c r="Y194" s="66">
        <f t="shared" si="38"/>
        <v>1.3349671095059976E-2</v>
      </c>
      <c r="Z194" s="87">
        <f t="shared" si="39"/>
        <v>13</v>
      </c>
      <c r="AA194" s="29">
        <v>391</v>
      </c>
      <c r="AB194" s="66">
        <f t="shared" si="40"/>
        <v>2.4037870404524774E-2</v>
      </c>
      <c r="AC194" s="87">
        <f t="shared" si="41"/>
        <v>9</v>
      </c>
      <c r="AD194" s="29">
        <v>200</v>
      </c>
      <c r="AE194" s="66">
        <f t="shared" si="42"/>
        <v>2.4000960038401537E-2</v>
      </c>
      <c r="AF194" s="87">
        <f t="shared" si="43"/>
        <v>9</v>
      </c>
      <c r="AG194" s="29">
        <v>93</v>
      </c>
      <c r="AH194" s="66">
        <f t="shared" si="44"/>
        <v>1.4123006833712985E-2</v>
      </c>
      <c r="AI194" s="87">
        <f t="shared" si="45"/>
        <v>15</v>
      </c>
      <c r="AJ194" s="29">
        <v>19</v>
      </c>
      <c r="AK194" s="66">
        <f t="shared" si="46"/>
        <v>2.1914648212226068E-2</v>
      </c>
      <c r="AL194" s="87">
        <f t="shared" si="47"/>
        <v>17</v>
      </c>
      <c r="AM194" s="30">
        <v>1471</v>
      </c>
    </row>
    <row r="195" spans="1:39" x14ac:dyDescent="0.25">
      <c r="A195" s="25" t="s">
        <v>454</v>
      </c>
      <c r="B195" s="26" t="s">
        <v>54</v>
      </c>
      <c r="C195" s="27" t="s">
        <v>55</v>
      </c>
      <c r="D195" s="28" t="s">
        <v>679</v>
      </c>
      <c r="E195" s="28" t="str">
        <f>VLOOKUP(D195,Sheet2!A$1:B$353,2,FALSE)</f>
        <v>Large Urban</v>
      </c>
      <c r="F195" s="29">
        <v>12462</v>
      </c>
      <c r="G195" s="29">
        <v>33347</v>
      </c>
      <c r="H195" s="29">
        <v>26221</v>
      </c>
      <c r="I195" s="29">
        <v>19768</v>
      </c>
      <c r="J195" s="29">
        <v>11280</v>
      </c>
      <c r="K195" s="29">
        <v>5427</v>
      </c>
      <c r="L195" s="29">
        <v>1911</v>
      </c>
      <c r="M195" s="29">
        <v>177</v>
      </c>
      <c r="N195" s="30">
        <v>110593</v>
      </c>
      <c r="O195" s="31">
        <v>67</v>
      </c>
      <c r="P195" s="66">
        <f t="shared" si="32"/>
        <v>5.3763440860215058E-3</v>
      </c>
      <c r="Q195" s="87">
        <f t="shared" si="33"/>
        <v>24</v>
      </c>
      <c r="R195" s="29">
        <v>102</v>
      </c>
      <c r="S195" s="66">
        <f t="shared" si="34"/>
        <v>3.0587459141751881E-3</v>
      </c>
      <c r="T195" s="87">
        <f t="shared" si="35"/>
        <v>32</v>
      </c>
      <c r="U195" s="29">
        <v>72</v>
      </c>
      <c r="V195" s="66">
        <f t="shared" si="36"/>
        <v>2.7458906982952597E-3</v>
      </c>
      <c r="W195" s="87">
        <f t="shared" si="37"/>
        <v>30</v>
      </c>
      <c r="X195" s="29">
        <v>34</v>
      </c>
      <c r="Y195" s="66">
        <f t="shared" si="38"/>
        <v>1.7199514366653178E-3</v>
      </c>
      <c r="Z195" s="87">
        <f t="shared" si="39"/>
        <v>35</v>
      </c>
      <c r="AA195" s="29">
        <v>23</v>
      </c>
      <c r="AB195" s="66">
        <f t="shared" si="40"/>
        <v>2.0390070921985815E-3</v>
      </c>
      <c r="AC195" s="87">
        <f t="shared" si="41"/>
        <v>33</v>
      </c>
      <c r="AD195" s="29">
        <v>9</v>
      </c>
      <c r="AE195" s="66">
        <f t="shared" si="42"/>
        <v>1.658374792703151E-3</v>
      </c>
      <c r="AF195" s="87">
        <f t="shared" si="43"/>
        <v>35</v>
      </c>
      <c r="AG195" s="29">
        <v>14</v>
      </c>
      <c r="AH195" s="66">
        <f t="shared" si="44"/>
        <v>7.326007326007326E-3</v>
      </c>
      <c r="AI195" s="87">
        <f t="shared" si="45"/>
        <v>17</v>
      </c>
      <c r="AJ195" s="29">
        <v>4</v>
      </c>
      <c r="AK195" s="66">
        <f t="shared" si="46"/>
        <v>2.2598870056497175E-2</v>
      </c>
      <c r="AL195" s="87">
        <f t="shared" si="47"/>
        <v>19</v>
      </c>
      <c r="AM195" s="30">
        <v>325</v>
      </c>
    </row>
    <row r="196" spans="1:39" x14ac:dyDescent="0.25">
      <c r="A196" s="25" t="s">
        <v>290</v>
      </c>
      <c r="B196" s="26" t="s">
        <v>38</v>
      </c>
      <c r="C196" s="27" t="s">
        <v>39</v>
      </c>
      <c r="D196" s="28" t="s">
        <v>291</v>
      </c>
      <c r="E196" s="28" t="str">
        <f>VLOOKUP(D196,Sheet2!A$1:B$353,2,FALSE)</f>
        <v>Major Urban</v>
      </c>
      <c r="F196" s="29">
        <v>485</v>
      </c>
      <c r="G196" s="29">
        <v>2908</v>
      </c>
      <c r="H196" s="29">
        <v>14499</v>
      </c>
      <c r="I196" s="29">
        <v>19784</v>
      </c>
      <c r="J196" s="29">
        <v>14408</v>
      </c>
      <c r="K196" s="29">
        <v>7878</v>
      </c>
      <c r="L196" s="29">
        <v>3973</v>
      </c>
      <c r="M196" s="29">
        <v>918</v>
      </c>
      <c r="N196" s="30">
        <v>64853</v>
      </c>
      <c r="O196" s="31">
        <v>29</v>
      </c>
      <c r="P196" s="66">
        <f t="shared" si="32"/>
        <v>5.9793814432989693E-2</v>
      </c>
      <c r="Q196" s="87">
        <f t="shared" si="33"/>
        <v>6</v>
      </c>
      <c r="R196" s="29">
        <v>46</v>
      </c>
      <c r="S196" s="66">
        <f t="shared" si="34"/>
        <v>1.5818431911966989E-2</v>
      </c>
      <c r="T196" s="87">
        <f t="shared" si="35"/>
        <v>11</v>
      </c>
      <c r="U196" s="29">
        <v>231</v>
      </c>
      <c r="V196" s="66">
        <f t="shared" si="36"/>
        <v>1.5932133250569004E-2</v>
      </c>
      <c r="W196" s="87">
        <f t="shared" si="37"/>
        <v>9</v>
      </c>
      <c r="X196" s="29">
        <v>217</v>
      </c>
      <c r="Y196" s="66">
        <f t="shared" si="38"/>
        <v>1.0968459361099879E-2</v>
      </c>
      <c r="Z196" s="87">
        <f t="shared" si="39"/>
        <v>16</v>
      </c>
      <c r="AA196" s="29">
        <v>149</v>
      </c>
      <c r="AB196" s="66">
        <f t="shared" si="40"/>
        <v>1.0341476957245974E-2</v>
      </c>
      <c r="AC196" s="87">
        <f t="shared" si="41"/>
        <v>18</v>
      </c>
      <c r="AD196" s="29">
        <v>68</v>
      </c>
      <c r="AE196" s="66">
        <f t="shared" si="42"/>
        <v>8.6316323940086315E-3</v>
      </c>
      <c r="AF196" s="87">
        <f t="shared" si="43"/>
        <v>21</v>
      </c>
      <c r="AG196" s="29">
        <v>35</v>
      </c>
      <c r="AH196" s="66">
        <f t="shared" si="44"/>
        <v>8.8094638811980867E-3</v>
      </c>
      <c r="AI196" s="87">
        <f t="shared" si="45"/>
        <v>25</v>
      </c>
      <c r="AJ196" s="29">
        <v>21</v>
      </c>
      <c r="AK196" s="66">
        <f t="shared" si="46"/>
        <v>2.2875816993464051E-2</v>
      </c>
      <c r="AL196" s="87">
        <f t="shared" si="47"/>
        <v>16</v>
      </c>
      <c r="AM196" s="30">
        <v>796</v>
      </c>
    </row>
    <row r="197" spans="1:39" x14ac:dyDescent="0.25">
      <c r="A197" s="25" t="s">
        <v>382</v>
      </c>
      <c r="B197" s="26" t="s">
        <v>18</v>
      </c>
      <c r="C197" s="27" t="s">
        <v>22</v>
      </c>
      <c r="D197" s="28" t="s">
        <v>383</v>
      </c>
      <c r="E197" s="28" t="str">
        <f>VLOOKUP(D197,Sheet2!A$1:B$353,2,FALSE)</f>
        <v>Other Urban</v>
      </c>
      <c r="F197" s="29">
        <v>24720</v>
      </c>
      <c r="G197" s="29">
        <v>4457</v>
      </c>
      <c r="H197" s="29">
        <v>4245</v>
      </c>
      <c r="I197" s="29">
        <v>3087</v>
      </c>
      <c r="J197" s="29">
        <v>1716</v>
      </c>
      <c r="K197" s="29">
        <v>947</v>
      </c>
      <c r="L197" s="29">
        <v>521</v>
      </c>
      <c r="M197" s="29">
        <v>43</v>
      </c>
      <c r="N197" s="30">
        <v>39736</v>
      </c>
      <c r="O197" s="31">
        <v>69</v>
      </c>
      <c r="P197" s="66">
        <f t="shared" si="32"/>
        <v>2.7912621359223299E-3</v>
      </c>
      <c r="Q197" s="87">
        <f t="shared" si="33"/>
        <v>42</v>
      </c>
      <c r="R197" s="29">
        <v>21</v>
      </c>
      <c r="S197" s="66">
        <f t="shared" si="34"/>
        <v>4.7116894772268342E-3</v>
      </c>
      <c r="T197" s="87">
        <f t="shared" si="35"/>
        <v>34</v>
      </c>
      <c r="U197" s="29">
        <v>5</v>
      </c>
      <c r="V197" s="66">
        <f t="shared" si="36"/>
        <v>1.1778563015312131E-3</v>
      </c>
      <c r="W197" s="87">
        <f t="shared" si="37"/>
        <v>51</v>
      </c>
      <c r="X197" s="29">
        <v>9</v>
      </c>
      <c r="Y197" s="66">
        <f t="shared" si="38"/>
        <v>2.9154518950437317E-3</v>
      </c>
      <c r="Z197" s="87">
        <f t="shared" si="39"/>
        <v>38</v>
      </c>
      <c r="AA197" s="29">
        <v>3</v>
      </c>
      <c r="AB197" s="66">
        <f t="shared" si="40"/>
        <v>1.7482517482517483E-3</v>
      </c>
      <c r="AC197" s="87">
        <f t="shared" si="41"/>
        <v>49</v>
      </c>
      <c r="AD197" s="29">
        <v>5</v>
      </c>
      <c r="AE197" s="66">
        <f t="shared" si="42"/>
        <v>5.279831045406547E-3</v>
      </c>
      <c r="AF197" s="87">
        <f t="shared" si="43"/>
        <v>27</v>
      </c>
      <c r="AG197" s="29">
        <v>4</v>
      </c>
      <c r="AH197" s="66">
        <f t="shared" si="44"/>
        <v>7.677543186180422E-3</v>
      </c>
      <c r="AI197" s="87">
        <f t="shared" si="45"/>
        <v>23</v>
      </c>
      <c r="AJ197" s="29">
        <v>1</v>
      </c>
      <c r="AK197" s="66">
        <f t="shared" si="46"/>
        <v>2.3255813953488372E-2</v>
      </c>
      <c r="AL197" s="87">
        <f t="shared" si="47"/>
        <v>15</v>
      </c>
      <c r="AM197" s="30">
        <v>117</v>
      </c>
    </row>
    <row r="198" spans="1:39" x14ac:dyDescent="0.25">
      <c r="A198" s="25" t="s">
        <v>314</v>
      </c>
      <c r="B198" s="26" t="s">
        <v>18</v>
      </c>
      <c r="C198" s="27" t="s">
        <v>19</v>
      </c>
      <c r="D198" s="28" t="s">
        <v>315</v>
      </c>
      <c r="E198" s="28" t="str">
        <f>VLOOKUP(D198,Sheet2!A$1:B$353,2,FALSE)</f>
        <v>Significant Rural</v>
      </c>
      <c r="F198" s="29">
        <v>4203</v>
      </c>
      <c r="G198" s="29">
        <v>8422</v>
      </c>
      <c r="H198" s="29">
        <v>18085</v>
      </c>
      <c r="I198" s="29">
        <v>17407</v>
      </c>
      <c r="J198" s="29">
        <v>9005</v>
      </c>
      <c r="K198" s="29">
        <v>5114</v>
      </c>
      <c r="L198" s="29">
        <v>3759</v>
      </c>
      <c r="M198" s="29">
        <v>330</v>
      </c>
      <c r="N198" s="30">
        <v>66325</v>
      </c>
      <c r="O198" s="31">
        <v>16</v>
      </c>
      <c r="P198" s="66">
        <f t="shared" ref="P198:P261" si="48">O198/F198</f>
        <v>3.8068046633357128E-3</v>
      </c>
      <c r="Q198" s="87">
        <f t="shared" ref="Q198:Q261" si="49">1+SUMPRODUCT((E$6:E$331=E198)*(P$6:P$331&gt;P198))</f>
        <v>44</v>
      </c>
      <c r="R198" s="29">
        <v>27</v>
      </c>
      <c r="S198" s="66">
        <f t="shared" ref="S198:S261" si="50">R198/G198</f>
        <v>3.205889337449537E-3</v>
      </c>
      <c r="T198" s="87">
        <f t="shared" ref="T198:T261" si="51">1+SUMPRODUCT((E$6:E$331=E198)*(S$6:S$331&gt;S198))</f>
        <v>43</v>
      </c>
      <c r="U198" s="29">
        <v>42</v>
      </c>
      <c r="V198" s="66">
        <f t="shared" ref="V198:V261" si="52">U198/H198</f>
        <v>2.3223666021564833E-3</v>
      </c>
      <c r="W198" s="87">
        <f t="shared" ref="W198:W261" si="53">1+SUMPRODUCT((E$6:E$331=E198)*(V$6:V$331&gt;V198))</f>
        <v>43</v>
      </c>
      <c r="X198" s="29">
        <v>42</v>
      </c>
      <c r="Y198" s="66">
        <f t="shared" ref="Y198:Y261" si="54">X198/I198</f>
        <v>2.4128224277589474E-3</v>
      </c>
      <c r="Z198" s="87">
        <f t="shared" ref="Z198:Z261" si="55">1+SUMPRODUCT((E$6:E$331=E198)*(Y$6:Y$331&gt;Y198))</f>
        <v>47</v>
      </c>
      <c r="AA198" s="29">
        <v>17</v>
      </c>
      <c r="AB198" s="66">
        <f t="shared" ref="AB198:AB261" si="56">AA198/J198</f>
        <v>1.8878400888395336E-3</v>
      </c>
      <c r="AC198" s="87">
        <f t="shared" ref="AC198:AC261" si="57">1+SUMPRODUCT((E$6:E$331=E198)*(AB$6:AB$331&gt;AB198))</f>
        <v>52</v>
      </c>
      <c r="AD198" s="29">
        <v>18</v>
      </c>
      <c r="AE198" s="66">
        <f t="shared" ref="AE198:AE261" si="58">AD198/K198</f>
        <v>3.5197497066875244E-3</v>
      </c>
      <c r="AF198" s="87">
        <f t="shared" ref="AF198:AF261" si="59">1+SUMPRODUCT((E$6:E$331=E198)*(AE$6:AE$331&gt;AE198))</f>
        <v>43</v>
      </c>
      <c r="AG198" s="29">
        <v>20</v>
      </c>
      <c r="AH198" s="66">
        <f t="shared" ref="AH198:AH261" si="60">AG198/L198</f>
        <v>5.3205639797818567E-3</v>
      </c>
      <c r="AI198" s="87">
        <f t="shared" ref="AI198:AI261" si="61">1+SUMPRODUCT((E$6:E$331=E198)*(AH$6:AH$331&gt;AH198))</f>
        <v>37</v>
      </c>
      <c r="AJ198" s="29">
        <v>8</v>
      </c>
      <c r="AK198" s="66">
        <f t="shared" ref="AK198:AK261" si="62">AJ198/M198</f>
        <v>2.4242424242424242E-2</v>
      </c>
      <c r="AL198" s="87">
        <f t="shared" ref="AL198:AL261" si="63">1+SUMPRODUCT((E$6:E$331=E198)*(AK$6:AK$331&gt;AK198))</f>
        <v>19</v>
      </c>
      <c r="AM198" s="30">
        <v>190</v>
      </c>
    </row>
    <row r="199" spans="1:39" x14ac:dyDescent="0.25">
      <c r="A199" s="25" t="s">
        <v>536</v>
      </c>
      <c r="B199" s="26" t="s">
        <v>18</v>
      </c>
      <c r="C199" s="27" t="s">
        <v>19</v>
      </c>
      <c r="D199" s="28" t="s">
        <v>687</v>
      </c>
      <c r="E199" s="28" t="str">
        <f>VLOOKUP(D199,Sheet2!A$1:B$353,2,FALSE)</f>
        <v>Rural 50</v>
      </c>
      <c r="F199" s="29">
        <v>1705</v>
      </c>
      <c r="G199" s="29">
        <v>3802</v>
      </c>
      <c r="H199" s="29">
        <v>14290</v>
      </c>
      <c r="I199" s="29">
        <v>12668</v>
      </c>
      <c r="J199" s="29">
        <v>8336</v>
      </c>
      <c r="K199" s="29">
        <v>4751</v>
      </c>
      <c r="L199" s="29">
        <v>4278</v>
      </c>
      <c r="M199" s="29">
        <v>370</v>
      </c>
      <c r="N199" s="30">
        <v>50200</v>
      </c>
      <c r="O199" s="31">
        <v>37</v>
      </c>
      <c r="P199" s="66">
        <f t="shared" si="48"/>
        <v>2.1700879765395895E-2</v>
      </c>
      <c r="Q199" s="87">
        <f t="shared" si="49"/>
        <v>14</v>
      </c>
      <c r="R199" s="29">
        <v>32</v>
      </c>
      <c r="S199" s="66">
        <f t="shared" si="50"/>
        <v>8.4166228300894264E-3</v>
      </c>
      <c r="T199" s="87">
        <f t="shared" si="51"/>
        <v>14</v>
      </c>
      <c r="U199" s="29">
        <v>61</v>
      </c>
      <c r="V199" s="66">
        <f t="shared" si="52"/>
        <v>4.2687193841847446E-3</v>
      </c>
      <c r="W199" s="87">
        <f t="shared" si="53"/>
        <v>35</v>
      </c>
      <c r="X199" s="29">
        <v>44</v>
      </c>
      <c r="Y199" s="66">
        <f t="shared" si="54"/>
        <v>3.4733185980423114E-3</v>
      </c>
      <c r="Z199" s="87">
        <f t="shared" si="55"/>
        <v>41</v>
      </c>
      <c r="AA199" s="29">
        <v>32</v>
      </c>
      <c r="AB199" s="66">
        <f t="shared" si="56"/>
        <v>3.838771593090211E-3</v>
      </c>
      <c r="AC199" s="87">
        <f t="shared" si="57"/>
        <v>38</v>
      </c>
      <c r="AD199" s="29">
        <v>25</v>
      </c>
      <c r="AE199" s="66">
        <f t="shared" si="58"/>
        <v>5.2620500947169017E-3</v>
      </c>
      <c r="AF199" s="87">
        <f t="shared" si="59"/>
        <v>35</v>
      </c>
      <c r="AG199" s="29">
        <v>33</v>
      </c>
      <c r="AH199" s="66">
        <f t="shared" si="60"/>
        <v>7.7138849929873771E-3</v>
      </c>
      <c r="AI199" s="87">
        <f t="shared" si="61"/>
        <v>31</v>
      </c>
      <c r="AJ199" s="29">
        <v>9</v>
      </c>
      <c r="AK199" s="66">
        <f t="shared" si="62"/>
        <v>2.4324324324324326E-2</v>
      </c>
      <c r="AL199" s="87">
        <f t="shared" si="63"/>
        <v>25</v>
      </c>
      <c r="AM199" s="30">
        <v>273</v>
      </c>
    </row>
    <row r="200" spans="1:39" x14ac:dyDescent="0.25">
      <c r="A200" s="25" t="s">
        <v>86</v>
      </c>
      <c r="B200" s="26" t="s">
        <v>54</v>
      </c>
      <c r="C200" s="27" t="s">
        <v>55</v>
      </c>
      <c r="D200" s="28" t="s">
        <v>87</v>
      </c>
      <c r="E200" s="28" t="str">
        <f>VLOOKUP(D200,Sheet2!A$1:B$353,2,FALSE)</f>
        <v>Large Urban</v>
      </c>
      <c r="F200" s="29">
        <v>48289</v>
      </c>
      <c r="G200" s="29">
        <v>71116</v>
      </c>
      <c r="H200" s="29">
        <v>37448</v>
      </c>
      <c r="I200" s="29">
        <v>17074</v>
      </c>
      <c r="J200" s="29">
        <v>9268</v>
      </c>
      <c r="K200" s="29">
        <v>4657</v>
      </c>
      <c r="L200" s="29">
        <v>2806</v>
      </c>
      <c r="M200" s="29">
        <v>327</v>
      </c>
      <c r="N200" s="30">
        <v>190985</v>
      </c>
      <c r="O200" s="31">
        <v>879</v>
      </c>
      <c r="P200" s="66">
        <f t="shared" si="48"/>
        <v>1.8202903352730435E-2</v>
      </c>
      <c r="Q200" s="87">
        <f t="shared" si="49"/>
        <v>5</v>
      </c>
      <c r="R200" s="29">
        <v>574</v>
      </c>
      <c r="S200" s="66">
        <f t="shared" si="50"/>
        <v>8.0713200967433493E-3</v>
      </c>
      <c r="T200" s="87">
        <f t="shared" si="51"/>
        <v>15</v>
      </c>
      <c r="U200" s="29">
        <v>359</v>
      </c>
      <c r="V200" s="66">
        <f t="shared" si="52"/>
        <v>9.5866267891476179E-3</v>
      </c>
      <c r="W200" s="87">
        <f t="shared" si="53"/>
        <v>11</v>
      </c>
      <c r="X200" s="29">
        <v>304</v>
      </c>
      <c r="Y200" s="66">
        <f t="shared" si="54"/>
        <v>1.7804849478739605E-2</v>
      </c>
      <c r="Z200" s="87">
        <f t="shared" si="55"/>
        <v>6</v>
      </c>
      <c r="AA200" s="29">
        <v>145</v>
      </c>
      <c r="AB200" s="66">
        <f t="shared" si="56"/>
        <v>1.5645230902028486E-2</v>
      </c>
      <c r="AC200" s="87">
        <f t="shared" si="57"/>
        <v>10</v>
      </c>
      <c r="AD200" s="29">
        <v>44</v>
      </c>
      <c r="AE200" s="66">
        <f t="shared" si="58"/>
        <v>9.4481425810607686E-3</v>
      </c>
      <c r="AF200" s="87">
        <f t="shared" si="59"/>
        <v>13</v>
      </c>
      <c r="AG200" s="29">
        <v>13</v>
      </c>
      <c r="AH200" s="66">
        <f t="shared" si="60"/>
        <v>4.6329294369208841E-3</v>
      </c>
      <c r="AI200" s="87">
        <f t="shared" si="61"/>
        <v>29</v>
      </c>
      <c r="AJ200" s="29">
        <v>8</v>
      </c>
      <c r="AK200" s="66">
        <f t="shared" si="62"/>
        <v>2.4464831804281346E-2</v>
      </c>
      <c r="AL200" s="87">
        <f t="shared" si="63"/>
        <v>18</v>
      </c>
      <c r="AM200" s="30">
        <v>2326</v>
      </c>
    </row>
    <row r="201" spans="1:39" x14ac:dyDescent="0.25">
      <c r="A201" s="25" t="s">
        <v>380</v>
      </c>
      <c r="B201" s="26" t="s">
        <v>18</v>
      </c>
      <c r="C201" s="27" t="s">
        <v>19</v>
      </c>
      <c r="D201" s="28" t="s">
        <v>381</v>
      </c>
      <c r="E201" s="28" t="str">
        <f>VLOOKUP(D201,Sheet2!A$1:B$353,2,FALSE)</f>
        <v>Other Urban</v>
      </c>
      <c r="F201" s="29">
        <v>2283</v>
      </c>
      <c r="G201" s="29">
        <v>9064</v>
      </c>
      <c r="H201" s="29">
        <v>18700</v>
      </c>
      <c r="I201" s="29">
        <v>15649</v>
      </c>
      <c r="J201" s="29">
        <v>6778</v>
      </c>
      <c r="K201" s="29">
        <v>2801</v>
      </c>
      <c r="L201" s="29">
        <v>3154</v>
      </c>
      <c r="M201" s="29">
        <v>571</v>
      </c>
      <c r="N201" s="30">
        <v>59000</v>
      </c>
      <c r="O201" s="31">
        <v>66</v>
      </c>
      <c r="P201" s="66">
        <f t="shared" si="48"/>
        <v>2.8909329829172142E-2</v>
      </c>
      <c r="Q201" s="87">
        <f t="shared" si="49"/>
        <v>5</v>
      </c>
      <c r="R201" s="29">
        <v>146</v>
      </c>
      <c r="S201" s="66">
        <f t="shared" si="50"/>
        <v>1.6107678729037952E-2</v>
      </c>
      <c r="T201" s="87">
        <f t="shared" si="51"/>
        <v>8</v>
      </c>
      <c r="U201" s="29">
        <v>309</v>
      </c>
      <c r="V201" s="66">
        <f t="shared" si="52"/>
        <v>1.6524064171122996E-2</v>
      </c>
      <c r="W201" s="87">
        <f t="shared" si="53"/>
        <v>6</v>
      </c>
      <c r="X201" s="29">
        <v>377</v>
      </c>
      <c r="Y201" s="66">
        <f t="shared" si="54"/>
        <v>2.409099622979104E-2</v>
      </c>
      <c r="Z201" s="87">
        <f t="shared" si="55"/>
        <v>5</v>
      </c>
      <c r="AA201" s="29">
        <v>213</v>
      </c>
      <c r="AB201" s="66">
        <f t="shared" si="56"/>
        <v>3.1425199173797581E-2</v>
      </c>
      <c r="AC201" s="87">
        <f t="shared" si="57"/>
        <v>5</v>
      </c>
      <c r="AD201" s="29">
        <v>68</v>
      </c>
      <c r="AE201" s="66">
        <f t="shared" si="58"/>
        <v>2.4277043912888253E-2</v>
      </c>
      <c r="AF201" s="87">
        <f t="shared" si="59"/>
        <v>6</v>
      </c>
      <c r="AG201" s="29">
        <v>54</v>
      </c>
      <c r="AH201" s="66">
        <f t="shared" si="60"/>
        <v>1.7121116043119847E-2</v>
      </c>
      <c r="AI201" s="87">
        <f t="shared" si="61"/>
        <v>11</v>
      </c>
      <c r="AJ201" s="29">
        <v>14</v>
      </c>
      <c r="AK201" s="66">
        <f t="shared" si="62"/>
        <v>2.4518388791593695E-2</v>
      </c>
      <c r="AL201" s="87">
        <f t="shared" si="63"/>
        <v>14</v>
      </c>
      <c r="AM201" s="30">
        <v>1247</v>
      </c>
    </row>
    <row r="202" spans="1:39" x14ac:dyDescent="0.25">
      <c r="A202" s="25" t="s">
        <v>118</v>
      </c>
      <c r="B202" s="26" t="s">
        <v>18</v>
      </c>
      <c r="C202" s="27" t="s">
        <v>25</v>
      </c>
      <c r="D202" s="28" t="s">
        <v>119</v>
      </c>
      <c r="E202" s="28" t="str">
        <f>VLOOKUP(D202,Sheet2!A$1:B$353,2,FALSE)</f>
        <v>Other Urban</v>
      </c>
      <c r="F202" s="29">
        <v>12067</v>
      </c>
      <c r="G202" s="29">
        <v>19669</v>
      </c>
      <c r="H202" s="29">
        <v>17490</v>
      </c>
      <c r="I202" s="29">
        <v>9620</v>
      </c>
      <c r="J202" s="29">
        <v>5969</v>
      </c>
      <c r="K202" s="29">
        <v>2868</v>
      </c>
      <c r="L202" s="29">
        <v>1827</v>
      </c>
      <c r="M202" s="29">
        <v>201</v>
      </c>
      <c r="N202" s="30">
        <v>69711</v>
      </c>
      <c r="O202" s="31">
        <v>192</v>
      </c>
      <c r="P202" s="66">
        <f t="shared" si="48"/>
        <v>1.5911162675064226E-2</v>
      </c>
      <c r="Q202" s="87">
        <f t="shared" si="49"/>
        <v>14</v>
      </c>
      <c r="R202" s="29">
        <v>202</v>
      </c>
      <c r="S202" s="66">
        <f t="shared" si="50"/>
        <v>1.0269967969901875E-2</v>
      </c>
      <c r="T202" s="87">
        <f t="shared" si="51"/>
        <v>14</v>
      </c>
      <c r="U202" s="29">
        <v>94</v>
      </c>
      <c r="V202" s="66">
        <f t="shared" si="52"/>
        <v>5.3744997141223555E-3</v>
      </c>
      <c r="W202" s="87">
        <f t="shared" si="53"/>
        <v>27</v>
      </c>
      <c r="X202" s="29">
        <v>54</v>
      </c>
      <c r="Y202" s="66">
        <f t="shared" si="54"/>
        <v>5.6133056133056136E-3</v>
      </c>
      <c r="Z202" s="87">
        <f t="shared" si="55"/>
        <v>26</v>
      </c>
      <c r="AA202" s="29">
        <v>27</v>
      </c>
      <c r="AB202" s="66">
        <f t="shared" si="56"/>
        <v>4.5233707488691573E-3</v>
      </c>
      <c r="AC202" s="87">
        <f t="shared" si="57"/>
        <v>27</v>
      </c>
      <c r="AD202" s="29">
        <v>14</v>
      </c>
      <c r="AE202" s="66">
        <f t="shared" si="58"/>
        <v>4.8814504881450485E-3</v>
      </c>
      <c r="AF202" s="87">
        <f t="shared" si="59"/>
        <v>29</v>
      </c>
      <c r="AG202" s="29">
        <v>13</v>
      </c>
      <c r="AH202" s="66">
        <f t="shared" si="60"/>
        <v>7.1154898741105635E-3</v>
      </c>
      <c r="AI202" s="87">
        <f t="shared" si="61"/>
        <v>25</v>
      </c>
      <c r="AJ202" s="29">
        <v>5</v>
      </c>
      <c r="AK202" s="66">
        <f t="shared" si="62"/>
        <v>2.4875621890547265E-2</v>
      </c>
      <c r="AL202" s="87">
        <f t="shared" si="63"/>
        <v>13</v>
      </c>
      <c r="AM202" s="30">
        <v>601</v>
      </c>
    </row>
    <row r="203" spans="1:39" x14ac:dyDescent="0.25">
      <c r="A203" s="25" t="s">
        <v>259</v>
      </c>
      <c r="B203" s="26" t="s">
        <v>18</v>
      </c>
      <c r="C203" s="27" t="s">
        <v>19</v>
      </c>
      <c r="D203" s="28" t="s">
        <v>260</v>
      </c>
      <c r="E203" s="28" t="str">
        <f>VLOOKUP(D203,Sheet2!A$1:B$353,2,FALSE)</f>
        <v>Large Urban</v>
      </c>
      <c r="F203" s="29">
        <v>8181</v>
      </c>
      <c r="G203" s="29">
        <v>13824</v>
      </c>
      <c r="H203" s="29">
        <v>12315</v>
      </c>
      <c r="I203" s="29">
        <v>9665</v>
      </c>
      <c r="J203" s="29">
        <v>5453</v>
      </c>
      <c r="K203" s="29">
        <v>2375</v>
      </c>
      <c r="L203" s="29">
        <v>929</v>
      </c>
      <c r="M203" s="29">
        <v>40</v>
      </c>
      <c r="N203" s="30">
        <v>52782</v>
      </c>
      <c r="O203" s="31">
        <v>72</v>
      </c>
      <c r="P203" s="66">
        <f t="shared" si="48"/>
        <v>8.8008800880088004E-3</v>
      </c>
      <c r="Q203" s="87">
        <f t="shared" si="49"/>
        <v>13</v>
      </c>
      <c r="R203" s="29">
        <v>68</v>
      </c>
      <c r="S203" s="66">
        <f t="shared" si="50"/>
        <v>4.9189814814814816E-3</v>
      </c>
      <c r="T203" s="87">
        <f t="shared" si="51"/>
        <v>24</v>
      </c>
      <c r="U203" s="29">
        <v>129</v>
      </c>
      <c r="V203" s="66">
        <f t="shared" si="52"/>
        <v>1.0475030450669914E-2</v>
      </c>
      <c r="W203" s="87">
        <f t="shared" si="53"/>
        <v>10</v>
      </c>
      <c r="X203" s="29">
        <v>87</v>
      </c>
      <c r="Y203" s="66">
        <f t="shared" si="54"/>
        <v>9.0015519917227109E-3</v>
      </c>
      <c r="Z203" s="87">
        <f t="shared" si="55"/>
        <v>15</v>
      </c>
      <c r="AA203" s="29">
        <v>67</v>
      </c>
      <c r="AB203" s="66">
        <f t="shared" si="56"/>
        <v>1.2286814597469282E-2</v>
      </c>
      <c r="AC203" s="87">
        <f t="shared" si="57"/>
        <v>11</v>
      </c>
      <c r="AD203" s="29">
        <v>29</v>
      </c>
      <c r="AE203" s="66">
        <f t="shared" si="58"/>
        <v>1.2210526315789474E-2</v>
      </c>
      <c r="AF203" s="87">
        <f t="shared" si="59"/>
        <v>9</v>
      </c>
      <c r="AG203" s="29">
        <v>21</v>
      </c>
      <c r="AH203" s="66">
        <f t="shared" si="60"/>
        <v>2.2604951560818085E-2</v>
      </c>
      <c r="AI203" s="87">
        <f t="shared" si="61"/>
        <v>7</v>
      </c>
      <c r="AJ203" s="29">
        <v>1</v>
      </c>
      <c r="AK203" s="66">
        <f t="shared" si="62"/>
        <v>2.5000000000000001E-2</v>
      </c>
      <c r="AL203" s="87">
        <f t="shared" si="63"/>
        <v>17</v>
      </c>
      <c r="AM203" s="30">
        <v>474</v>
      </c>
    </row>
    <row r="204" spans="1:39" x14ac:dyDescent="0.25">
      <c r="A204" s="25" t="s">
        <v>535</v>
      </c>
      <c r="B204" s="26" t="s">
        <v>54</v>
      </c>
      <c r="C204" s="27" t="s">
        <v>10</v>
      </c>
      <c r="D204" s="28" t="s">
        <v>686</v>
      </c>
      <c r="E204" s="28" t="str">
        <f>VLOOKUP(D204,Sheet2!A$1:B$353,2,FALSE)</f>
        <v>Other Urban</v>
      </c>
      <c r="F204" s="29">
        <v>7306</v>
      </c>
      <c r="G204" s="29">
        <v>12929</v>
      </c>
      <c r="H204" s="29">
        <v>26011</v>
      </c>
      <c r="I204" s="29">
        <v>11152</v>
      </c>
      <c r="J204" s="29">
        <v>4306</v>
      </c>
      <c r="K204" s="29">
        <v>2039</v>
      </c>
      <c r="L204" s="29">
        <v>770</v>
      </c>
      <c r="M204" s="29">
        <v>40</v>
      </c>
      <c r="N204" s="30">
        <v>64553</v>
      </c>
      <c r="O204" s="31">
        <v>39</v>
      </c>
      <c r="P204" s="66">
        <f t="shared" si="48"/>
        <v>5.3380782918149468E-3</v>
      </c>
      <c r="Q204" s="87">
        <f t="shared" si="49"/>
        <v>31</v>
      </c>
      <c r="R204" s="29">
        <v>60</v>
      </c>
      <c r="S204" s="66">
        <f t="shared" si="50"/>
        <v>4.6407301415422693E-3</v>
      </c>
      <c r="T204" s="87">
        <f t="shared" si="51"/>
        <v>35</v>
      </c>
      <c r="U204" s="29">
        <v>70</v>
      </c>
      <c r="V204" s="66">
        <f t="shared" si="52"/>
        <v>2.6911691207566028E-3</v>
      </c>
      <c r="W204" s="87">
        <f t="shared" si="53"/>
        <v>36</v>
      </c>
      <c r="X204" s="29">
        <v>23</v>
      </c>
      <c r="Y204" s="66">
        <f t="shared" si="54"/>
        <v>2.0624103299856527E-3</v>
      </c>
      <c r="Z204" s="87">
        <f t="shared" si="55"/>
        <v>47</v>
      </c>
      <c r="AA204" s="29">
        <v>14</v>
      </c>
      <c r="AB204" s="66">
        <f t="shared" si="56"/>
        <v>3.251277287505806E-3</v>
      </c>
      <c r="AC204" s="87">
        <f t="shared" si="57"/>
        <v>38</v>
      </c>
      <c r="AD204" s="29">
        <v>16</v>
      </c>
      <c r="AE204" s="66">
        <f t="shared" si="58"/>
        <v>7.8469838155958808E-3</v>
      </c>
      <c r="AF204" s="87">
        <f t="shared" si="59"/>
        <v>19</v>
      </c>
      <c r="AG204" s="29">
        <v>3</v>
      </c>
      <c r="AH204" s="66">
        <f t="shared" si="60"/>
        <v>3.8961038961038961E-3</v>
      </c>
      <c r="AI204" s="87">
        <f t="shared" si="61"/>
        <v>42</v>
      </c>
      <c r="AJ204" s="29">
        <v>1</v>
      </c>
      <c r="AK204" s="66">
        <f t="shared" si="62"/>
        <v>2.5000000000000001E-2</v>
      </c>
      <c r="AL204" s="87">
        <f t="shared" si="63"/>
        <v>12</v>
      </c>
      <c r="AM204" s="30">
        <v>226</v>
      </c>
    </row>
    <row r="205" spans="1:39" x14ac:dyDescent="0.25">
      <c r="A205" s="25" t="s">
        <v>407</v>
      </c>
      <c r="B205" s="26" t="s">
        <v>18</v>
      </c>
      <c r="C205" s="27" t="s">
        <v>10</v>
      </c>
      <c r="D205" s="28" t="s">
        <v>408</v>
      </c>
      <c r="E205" s="28" t="str">
        <f>VLOOKUP(D205,Sheet2!A$1:B$353,2,FALSE)</f>
        <v>Large Urban</v>
      </c>
      <c r="F205" s="29">
        <v>1353</v>
      </c>
      <c r="G205" s="29">
        <v>3536</v>
      </c>
      <c r="H205" s="29">
        <v>11506</v>
      </c>
      <c r="I205" s="29">
        <v>10158</v>
      </c>
      <c r="J205" s="29">
        <v>4734</v>
      </c>
      <c r="K205" s="29">
        <v>2185</v>
      </c>
      <c r="L205" s="29">
        <v>1115</v>
      </c>
      <c r="M205" s="29">
        <v>77</v>
      </c>
      <c r="N205" s="30">
        <v>34664</v>
      </c>
      <c r="O205" s="31">
        <v>13</v>
      </c>
      <c r="P205" s="66">
        <f t="shared" si="48"/>
        <v>9.6082779009608286E-3</v>
      </c>
      <c r="Q205" s="87">
        <f t="shared" si="49"/>
        <v>11</v>
      </c>
      <c r="R205" s="29">
        <v>4</v>
      </c>
      <c r="S205" s="66">
        <f t="shared" si="50"/>
        <v>1.1312217194570137E-3</v>
      </c>
      <c r="T205" s="87">
        <f t="shared" si="51"/>
        <v>38</v>
      </c>
      <c r="U205" s="29">
        <v>23</v>
      </c>
      <c r="V205" s="66">
        <f t="shared" si="52"/>
        <v>1.9989570658786719E-3</v>
      </c>
      <c r="W205" s="87">
        <f t="shared" si="53"/>
        <v>33</v>
      </c>
      <c r="X205" s="29">
        <v>19</v>
      </c>
      <c r="Y205" s="66">
        <f t="shared" si="54"/>
        <v>1.8704469383736956E-3</v>
      </c>
      <c r="Z205" s="87">
        <f t="shared" si="55"/>
        <v>33</v>
      </c>
      <c r="AA205" s="29">
        <v>6</v>
      </c>
      <c r="AB205" s="66">
        <f t="shared" si="56"/>
        <v>1.2674271229404308E-3</v>
      </c>
      <c r="AC205" s="87">
        <f t="shared" si="57"/>
        <v>36</v>
      </c>
      <c r="AD205" s="29">
        <v>1</v>
      </c>
      <c r="AE205" s="66">
        <f t="shared" si="58"/>
        <v>4.5766590389016021E-4</v>
      </c>
      <c r="AF205" s="87">
        <f t="shared" si="59"/>
        <v>37</v>
      </c>
      <c r="AG205" s="29">
        <v>6</v>
      </c>
      <c r="AH205" s="66">
        <f t="shared" si="60"/>
        <v>5.3811659192825115E-3</v>
      </c>
      <c r="AI205" s="87">
        <f t="shared" si="61"/>
        <v>26</v>
      </c>
      <c r="AJ205" s="29">
        <v>2</v>
      </c>
      <c r="AK205" s="66">
        <f t="shared" si="62"/>
        <v>2.5974025974025976E-2</v>
      </c>
      <c r="AL205" s="87">
        <f t="shared" si="63"/>
        <v>16</v>
      </c>
      <c r="AM205" s="30">
        <v>74</v>
      </c>
    </row>
    <row r="206" spans="1:39" x14ac:dyDescent="0.25">
      <c r="A206" s="25" t="s">
        <v>364</v>
      </c>
      <c r="B206" s="26" t="s">
        <v>43</v>
      </c>
      <c r="C206" s="27" t="s">
        <v>160</v>
      </c>
      <c r="D206" s="28" t="s">
        <v>365</v>
      </c>
      <c r="E206" s="28" t="str">
        <f>VLOOKUP(D206,Sheet2!A$1:B$353,2,FALSE)</f>
        <v>Major Urban</v>
      </c>
      <c r="F206" s="29">
        <v>49604</v>
      </c>
      <c r="G206" s="29">
        <v>14932</v>
      </c>
      <c r="H206" s="29">
        <v>18285</v>
      </c>
      <c r="I206" s="29">
        <v>7250</v>
      </c>
      <c r="J206" s="29">
        <v>3146</v>
      </c>
      <c r="K206" s="29">
        <v>1048</v>
      </c>
      <c r="L206" s="29">
        <v>336</v>
      </c>
      <c r="M206" s="29">
        <v>38</v>
      </c>
      <c r="N206" s="30">
        <v>94639</v>
      </c>
      <c r="O206" s="31">
        <v>214</v>
      </c>
      <c r="P206" s="66">
        <f t="shared" si="48"/>
        <v>4.3141682122409481E-3</v>
      </c>
      <c r="Q206" s="87">
        <f t="shared" si="49"/>
        <v>50</v>
      </c>
      <c r="R206" s="29">
        <v>96</v>
      </c>
      <c r="S206" s="66">
        <f t="shared" si="50"/>
        <v>6.4291454594160189E-3</v>
      </c>
      <c r="T206" s="87">
        <f t="shared" si="51"/>
        <v>38</v>
      </c>
      <c r="U206" s="29">
        <v>82</v>
      </c>
      <c r="V206" s="66">
        <f t="shared" si="52"/>
        <v>4.4845501777413177E-3</v>
      </c>
      <c r="W206" s="87">
        <f t="shared" si="53"/>
        <v>47</v>
      </c>
      <c r="X206" s="29">
        <v>45</v>
      </c>
      <c r="Y206" s="66">
        <f t="shared" si="54"/>
        <v>6.2068965517241377E-3</v>
      </c>
      <c r="Z206" s="87">
        <f t="shared" si="55"/>
        <v>33</v>
      </c>
      <c r="AA206" s="29">
        <v>9</v>
      </c>
      <c r="AB206" s="66">
        <f t="shared" si="56"/>
        <v>2.8607755880483152E-3</v>
      </c>
      <c r="AC206" s="87">
        <f t="shared" si="57"/>
        <v>54</v>
      </c>
      <c r="AD206" s="29">
        <v>4</v>
      </c>
      <c r="AE206" s="66">
        <f t="shared" si="58"/>
        <v>3.8167938931297708E-3</v>
      </c>
      <c r="AF206" s="87">
        <f t="shared" si="59"/>
        <v>44</v>
      </c>
      <c r="AG206" s="29">
        <v>1</v>
      </c>
      <c r="AH206" s="66">
        <f t="shared" si="60"/>
        <v>2.976190476190476E-3</v>
      </c>
      <c r="AI206" s="87">
        <f t="shared" si="61"/>
        <v>53</v>
      </c>
      <c r="AJ206" s="29">
        <v>1</v>
      </c>
      <c r="AK206" s="66">
        <f t="shared" si="62"/>
        <v>2.6315789473684209E-2</v>
      </c>
      <c r="AL206" s="87">
        <f t="shared" si="63"/>
        <v>15</v>
      </c>
      <c r="AM206" s="30">
        <v>452</v>
      </c>
    </row>
    <row r="207" spans="1:39" x14ac:dyDescent="0.25">
      <c r="A207" s="25" t="s">
        <v>140</v>
      </c>
      <c r="B207" s="26" t="s">
        <v>18</v>
      </c>
      <c r="C207" s="27" t="s">
        <v>10</v>
      </c>
      <c r="D207" s="28" t="s">
        <v>141</v>
      </c>
      <c r="E207" s="28" t="str">
        <f>VLOOKUP(D207,Sheet2!A$1:B$353,2,FALSE)</f>
        <v>Significant Rural</v>
      </c>
      <c r="F207" s="29">
        <v>8987</v>
      </c>
      <c r="G207" s="29">
        <v>20890</v>
      </c>
      <c r="H207" s="29">
        <v>19259</v>
      </c>
      <c r="I207" s="29">
        <v>13289</v>
      </c>
      <c r="J207" s="29">
        <v>7764</v>
      </c>
      <c r="K207" s="29">
        <v>3654</v>
      </c>
      <c r="L207" s="29">
        <v>2275</v>
      </c>
      <c r="M207" s="29">
        <v>151</v>
      </c>
      <c r="N207" s="30">
        <v>76269</v>
      </c>
      <c r="O207" s="31">
        <v>76</v>
      </c>
      <c r="P207" s="66">
        <f t="shared" si="48"/>
        <v>8.4566596194503175E-3</v>
      </c>
      <c r="Q207" s="87">
        <f t="shared" si="49"/>
        <v>28</v>
      </c>
      <c r="R207" s="29">
        <v>181</v>
      </c>
      <c r="S207" s="66">
        <f t="shared" si="50"/>
        <v>8.6644327429392046E-3</v>
      </c>
      <c r="T207" s="87">
        <f t="shared" si="51"/>
        <v>15</v>
      </c>
      <c r="U207" s="29">
        <v>158</v>
      </c>
      <c r="V207" s="66">
        <f t="shared" si="52"/>
        <v>8.203956591723351E-3</v>
      </c>
      <c r="W207" s="87">
        <f t="shared" si="53"/>
        <v>17</v>
      </c>
      <c r="X207" s="29">
        <v>106</v>
      </c>
      <c r="Y207" s="66">
        <f t="shared" si="54"/>
        <v>7.9765219354353233E-3</v>
      </c>
      <c r="Z207" s="87">
        <f t="shared" si="55"/>
        <v>11</v>
      </c>
      <c r="AA207" s="29">
        <v>68</v>
      </c>
      <c r="AB207" s="66">
        <f t="shared" si="56"/>
        <v>8.7583719732096856E-3</v>
      </c>
      <c r="AC207" s="87">
        <f t="shared" si="57"/>
        <v>10</v>
      </c>
      <c r="AD207" s="29">
        <v>28</v>
      </c>
      <c r="AE207" s="66">
        <f t="shared" si="58"/>
        <v>7.6628352490421452E-3</v>
      </c>
      <c r="AF207" s="87">
        <f t="shared" si="59"/>
        <v>17</v>
      </c>
      <c r="AG207" s="29">
        <v>18</v>
      </c>
      <c r="AH207" s="66">
        <f t="shared" si="60"/>
        <v>7.9120879120879121E-3</v>
      </c>
      <c r="AI207" s="87">
        <f t="shared" si="61"/>
        <v>25</v>
      </c>
      <c r="AJ207" s="29">
        <v>4</v>
      </c>
      <c r="AK207" s="66">
        <f t="shared" si="62"/>
        <v>2.6490066225165563E-2</v>
      </c>
      <c r="AL207" s="87">
        <f t="shared" si="63"/>
        <v>18</v>
      </c>
      <c r="AM207" s="30">
        <v>639</v>
      </c>
    </row>
    <row r="208" spans="1:39" x14ac:dyDescent="0.25">
      <c r="A208" s="25" t="s">
        <v>40</v>
      </c>
      <c r="B208" s="26" t="s">
        <v>38</v>
      </c>
      <c r="C208" s="27" t="s">
        <v>39</v>
      </c>
      <c r="D208" s="28" t="s">
        <v>41</v>
      </c>
      <c r="E208" s="28" t="str">
        <f>VLOOKUP(D208,Sheet2!A$1:B$353,2,FALSE)</f>
        <v>Major Urban</v>
      </c>
      <c r="F208" s="29">
        <v>2686</v>
      </c>
      <c r="G208" s="29">
        <v>9723</v>
      </c>
      <c r="H208" s="29">
        <v>27455</v>
      </c>
      <c r="I208" s="29">
        <v>32367</v>
      </c>
      <c r="J208" s="29">
        <v>29968</v>
      </c>
      <c r="K208" s="29">
        <v>18990</v>
      </c>
      <c r="L208" s="29">
        <v>15647</v>
      </c>
      <c r="M208" s="29">
        <v>3992</v>
      </c>
      <c r="N208" s="30">
        <v>140828</v>
      </c>
      <c r="O208" s="31">
        <v>101</v>
      </c>
      <c r="P208" s="66">
        <f t="shared" si="48"/>
        <v>3.7602382725241995E-2</v>
      </c>
      <c r="Q208" s="87">
        <f t="shared" si="49"/>
        <v>9</v>
      </c>
      <c r="R208" s="29">
        <v>214</v>
      </c>
      <c r="S208" s="66">
        <f t="shared" si="50"/>
        <v>2.2009667798004732E-2</v>
      </c>
      <c r="T208" s="87">
        <f t="shared" si="51"/>
        <v>5</v>
      </c>
      <c r="U208" s="29">
        <v>592</v>
      </c>
      <c r="V208" s="66">
        <f t="shared" si="52"/>
        <v>2.1562556911309417E-2</v>
      </c>
      <c r="W208" s="87">
        <f t="shared" si="53"/>
        <v>8</v>
      </c>
      <c r="X208" s="29">
        <v>648</v>
      </c>
      <c r="Y208" s="66">
        <f t="shared" si="54"/>
        <v>2.002039113912318E-2</v>
      </c>
      <c r="Z208" s="87">
        <f t="shared" si="55"/>
        <v>8</v>
      </c>
      <c r="AA208" s="29">
        <v>450</v>
      </c>
      <c r="AB208" s="66">
        <f t="shared" si="56"/>
        <v>1.5016017084890551E-2</v>
      </c>
      <c r="AC208" s="87">
        <f t="shared" si="57"/>
        <v>13</v>
      </c>
      <c r="AD208" s="29">
        <v>318</v>
      </c>
      <c r="AE208" s="66">
        <f t="shared" si="58"/>
        <v>1.6745655608214848E-2</v>
      </c>
      <c r="AF208" s="87">
        <f t="shared" si="59"/>
        <v>11</v>
      </c>
      <c r="AG208" s="29">
        <v>249</v>
      </c>
      <c r="AH208" s="66">
        <f t="shared" si="60"/>
        <v>1.591359366012654E-2</v>
      </c>
      <c r="AI208" s="87">
        <f t="shared" si="61"/>
        <v>12</v>
      </c>
      <c r="AJ208" s="29">
        <v>106</v>
      </c>
      <c r="AK208" s="66">
        <f t="shared" si="62"/>
        <v>2.6553106212424848E-2</v>
      </c>
      <c r="AL208" s="87">
        <f t="shared" si="63"/>
        <v>14</v>
      </c>
      <c r="AM208" s="30">
        <v>2678</v>
      </c>
    </row>
    <row r="209" spans="1:39" x14ac:dyDescent="0.25">
      <c r="A209" s="25" t="s">
        <v>608</v>
      </c>
      <c r="B209" s="26" t="s">
        <v>18</v>
      </c>
      <c r="C209" s="27" t="s">
        <v>19</v>
      </c>
      <c r="D209" s="28" t="s">
        <v>609</v>
      </c>
      <c r="E209" s="28" t="str">
        <f>VLOOKUP(D209,Sheet2!A$1:B$353,2,FALSE)</f>
        <v>Significant Rural</v>
      </c>
      <c r="F209" s="29">
        <v>1283</v>
      </c>
      <c r="G209" s="29">
        <v>7486</v>
      </c>
      <c r="H209" s="29">
        <v>17506</v>
      </c>
      <c r="I209" s="29">
        <v>16554</v>
      </c>
      <c r="J209" s="29">
        <v>10768</v>
      </c>
      <c r="K209" s="29">
        <v>8698</v>
      </c>
      <c r="L209" s="29">
        <v>6811</v>
      </c>
      <c r="M209" s="29">
        <v>975</v>
      </c>
      <c r="N209" s="30">
        <v>70081</v>
      </c>
      <c r="O209" s="31">
        <v>5</v>
      </c>
      <c r="P209" s="66">
        <f t="shared" si="48"/>
        <v>3.897116134060795E-3</v>
      </c>
      <c r="Q209" s="87">
        <f t="shared" si="49"/>
        <v>43</v>
      </c>
      <c r="R209" s="29">
        <v>18</v>
      </c>
      <c r="S209" s="66">
        <f t="shared" si="50"/>
        <v>2.4044883783061713E-3</v>
      </c>
      <c r="T209" s="87">
        <f t="shared" si="51"/>
        <v>50</v>
      </c>
      <c r="U209" s="29">
        <v>29</v>
      </c>
      <c r="V209" s="66">
        <f t="shared" si="52"/>
        <v>1.6565748886096195E-3</v>
      </c>
      <c r="W209" s="87">
        <f t="shared" si="53"/>
        <v>48</v>
      </c>
      <c r="X209" s="29">
        <v>27</v>
      </c>
      <c r="Y209" s="66">
        <f t="shared" si="54"/>
        <v>1.6310257339615802E-3</v>
      </c>
      <c r="Z209" s="87">
        <f t="shared" si="55"/>
        <v>51</v>
      </c>
      <c r="AA209" s="29">
        <v>28</v>
      </c>
      <c r="AB209" s="66">
        <f t="shared" si="56"/>
        <v>2.6002971768202079E-3</v>
      </c>
      <c r="AC209" s="87">
        <f t="shared" si="57"/>
        <v>45</v>
      </c>
      <c r="AD209" s="29">
        <v>54</v>
      </c>
      <c r="AE209" s="66">
        <f t="shared" si="58"/>
        <v>6.2083237525868019E-3</v>
      </c>
      <c r="AF209" s="87">
        <f t="shared" si="59"/>
        <v>26</v>
      </c>
      <c r="AG209" s="29">
        <v>52</v>
      </c>
      <c r="AH209" s="66">
        <f t="shared" si="60"/>
        <v>7.6347085596828656E-3</v>
      </c>
      <c r="AI209" s="87">
        <f t="shared" si="61"/>
        <v>28</v>
      </c>
      <c r="AJ209" s="29">
        <v>26</v>
      </c>
      <c r="AK209" s="66">
        <f t="shared" si="62"/>
        <v>2.6666666666666668E-2</v>
      </c>
      <c r="AL209" s="87">
        <f t="shared" si="63"/>
        <v>17</v>
      </c>
      <c r="AM209" s="30">
        <v>239</v>
      </c>
    </row>
    <row r="210" spans="1:39" x14ac:dyDescent="0.25">
      <c r="A210" s="25" t="s">
        <v>244</v>
      </c>
      <c r="B210" s="26" t="s">
        <v>18</v>
      </c>
      <c r="C210" s="27" t="s">
        <v>25</v>
      </c>
      <c r="D210" s="28" t="s">
        <v>245</v>
      </c>
      <c r="E210" s="28" t="str">
        <f>VLOOKUP(D210,Sheet2!A$1:B$353,2,FALSE)</f>
        <v>Rural 80</v>
      </c>
      <c r="F210" s="29">
        <v>4291</v>
      </c>
      <c r="G210" s="29">
        <v>7755</v>
      </c>
      <c r="H210" s="29">
        <v>7326</v>
      </c>
      <c r="I210" s="29">
        <v>5707</v>
      </c>
      <c r="J210" s="29">
        <v>5475</v>
      </c>
      <c r="K210" s="29">
        <v>3170</v>
      </c>
      <c r="L210" s="29">
        <v>2367</v>
      </c>
      <c r="M210" s="29">
        <v>223</v>
      </c>
      <c r="N210" s="30">
        <v>36314</v>
      </c>
      <c r="O210" s="31">
        <v>30</v>
      </c>
      <c r="P210" s="66">
        <f t="shared" si="48"/>
        <v>6.9913773013283616E-3</v>
      </c>
      <c r="Q210" s="87">
        <f t="shared" si="49"/>
        <v>44</v>
      </c>
      <c r="R210" s="29">
        <v>34</v>
      </c>
      <c r="S210" s="66">
        <f t="shared" si="50"/>
        <v>4.384268214055448E-3</v>
      </c>
      <c r="T210" s="87">
        <f t="shared" si="51"/>
        <v>45</v>
      </c>
      <c r="U210" s="29">
        <v>33</v>
      </c>
      <c r="V210" s="66">
        <f t="shared" si="52"/>
        <v>4.5045045045045045E-3</v>
      </c>
      <c r="W210" s="87">
        <f t="shared" si="53"/>
        <v>45</v>
      </c>
      <c r="X210" s="29">
        <v>31</v>
      </c>
      <c r="Y210" s="66">
        <f t="shared" si="54"/>
        <v>5.4319257052742242E-3</v>
      </c>
      <c r="Z210" s="87">
        <f t="shared" si="55"/>
        <v>43</v>
      </c>
      <c r="AA210" s="29">
        <v>17</v>
      </c>
      <c r="AB210" s="66">
        <f t="shared" si="56"/>
        <v>3.1050228310502285E-3</v>
      </c>
      <c r="AC210" s="87">
        <f t="shared" si="57"/>
        <v>52</v>
      </c>
      <c r="AD210" s="29">
        <v>11</v>
      </c>
      <c r="AE210" s="66">
        <f t="shared" si="58"/>
        <v>3.4700315457413251E-3</v>
      </c>
      <c r="AF210" s="87">
        <f t="shared" si="59"/>
        <v>52</v>
      </c>
      <c r="AG210" s="29">
        <v>13</v>
      </c>
      <c r="AH210" s="66">
        <f t="shared" si="60"/>
        <v>5.4921841994085337E-3</v>
      </c>
      <c r="AI210" s="87">
        <f t="shared" si="61"/>
        <v>49</v>
      </c>
      <c r="AJ210" s="29">
        <v>6</v>
      </c>
      <c r="AK210" s="66">
        <f t="shared" si="62"/>
        <v>2.6905829596412557E-2</v>
      </c>
      <c r="AL210" s="87">
        <f t="shared" si="63"/>
        <v>43</v>
      </c>
      <c r="AM210" s="30">
        <v>175</v>
      </c>
    </row>
    <row r="211" spans="1:39" x14ac:dyDescent="0.25">
      <c r="A211" s="25" t="s">
        <v>303</v>
      </c>
      <c r="B211" s="26" t="s">
        <v>18</v>
      </c>
      <c r="C211" s="27" t="s">
        <v>19</v>
      </c>
      <c r="D211" s="28" t="s">
        <v>304</v>
      </c>
      <c r="E211" s="28" t="str">
        <f>VLOOKUP(D211,Sheet2!A$1:B$353,2,FALSE)</f>
        <v>Rural 50</v>
      </c>
      <c r="F211" s="29">
        <v>4149</v>
      </c>
      <c r="G211" s="29">
        <v>5789</v>
      </c>
      <c r="H211" s="29">
        <v>13075</v>
      </c>
      <c r="I211" s="29">
        <v>9537</v>
      </c>
      <c r="J211" s="29">
        <v>5688</v>
      </c>
      <c r="K211" s="29">
        <v>2930</v>
      </c>
      <c r="L211" s="29">
        <v>2240</v>
      </c>
      <c r="M211" s="29">
        <v>223</v>
      </c>
      <c r="N211" s="30">
        <v>43631</v>
      </c>
      <c r="O211" s="31">
        <v>46</v>
      </c>
      <c r="P211" s="66">
        <f t="shared" si="48"/>
        <v>1.108700891781152E-2</v>
      </c>
      <c r="Q211" s="87">
        <f t="shared" si="49"/>
        <v>25</v>
      </c>
      <c r="R211" s="29">
        <v>76</v>
      </c>
      <c r="S211" s="66">
        <f t="shared" si="50"/>
        <v>1.3128346864743479E-2</v>
      </c>
      <c r="T211" s="87">
        <f t="shared" si="51"/>
        <v>9</v>
      </c>
      <c r="U211" s="29">
        <v>117</v>
      </c>
      <c r="V211" s="66">
        <f t="shared" si="52"/>
        <v>8.9483747609942644E-3</v>
      </c>
      <c r="W211" s="87">
        <f t="shared" si="53"/>
        <v>15</v>
      </c>
      <c r="X211" s="29">
        <v>113</v>
      </c>
      <c r="Y211" s="66">
        <f t="shared" si="54"/>
        <v>1.1848589703260984E-2</v>
      </c>
      <c r="Z211" s="87">
        <f t="shared" si="55"/>
        <v>8</v>
      </c>
      <c r="AA211" s="29">
        <v>68</v>
      </c>
      <c r="AB211" s="66">
        <f t="shared" si="56"/>
        <v>1.1954992967651195E-2</v>
      </c>
      <c r="AC211" s="87">
        <f t="shared" si="57"/>
        <v>9</v>
      </c>
      <c r="AD211" s="29">
        <v>31</v>
      </c>
      <c r="AE211" s="66">
        <f t="shared" si="58"/>
        <v>1.0580204778156996E-2</v>
      </c>
      <c r="AF211" s="87">
        <f t="shared" si="59"/>
        <v>15</v>
      </c>
      <c r="AG211" s="29">
        <v>26</v>
      </c>
      <c r="AH211" s="66">
        <f t="shared" si="60"/>
        <v>1.1607142857142858E-2</v>
      </c>
      <c r="AI211" s="87">
        <f t="shared" si="61"/>
        <v>23</v>
      </c>
      <c r="AJ211" s="29">
        <v>6</v>
      </c>
      <c r="AK211" s="66">
        <f t="shared" si="62"/>
        <v>2.6905829596412557E-2</v>
      </c>
      <c r="AL211" s="87">
        <f t="shared" si="63"/>
        <v>24</v>
      </c>
      <c r="AM211" s="30">
        <v>483</v>
      </c>
    </row>
    <row r="212" spans="1:39" x14ac:dyDescent="0.25">
      <c r="A212" s="25" t="s">
        <v>174</v>
      </c>
      <c r="B212" s="26" t="s">
        <v>54</v>
      </c>
      <c r="C212" s="27" t="s">
        <v>160</v>
      </c>
      <c r="D212" s="28" t="s">
        <v>641</v>
      </c>
      <c r="E212" s="28" t="str">
        <f>VLOOKUP(D212,Sheet2!A$1:B$353,2,FALSE)</f>
        <v>Rural 50</v>
      </c>
      <c r="F212" s="29">
        <v>143263</v>
      </c>
      <c r="G212" s="29">
        <v>29476</v>
      </c>
      <c r="H212" s="29">
        <v>28467</v>
      </c>
      <c r="I212" s="29">
        <v>19384</v>
      </c>
      <c r="J212" s="29">
        <v>9513</v>
      </c>
      <c r="K212" s="29">
        <v>3608</v>
      </c>
      <c r="L212" s="29">
        <v>2011</v>
      </c>
      <c r="M212" s="29">
        <v>260</v>
      </c>
      <c r="N212" s="30">
        <v>235982</v>
      </c>
      <c r="O212" s="31">
        <v>1168</v>
      </c>
      <c r="P212" s="66">
        <f t="shared" si="48"/>
        <v>8.1528377878447335E-3</v>
      </c>
      <c r="Q212" s="87">
        <f t="shared" si="49"/>
        <v>31</v>
      </c>
      <c r="R212" s="29">
        <v>385</v>
      </c>
      <c r="S212" s="66">
        <f t="shared" si="50"/>
        <v>1.3061473741348894E-2</v>
      </c>
      <c r="T212" s="87">
        <f t="shared" si="51"/>
        <v>10</v>
      </c>
      <c r="U212" s="29">
        <v>292</v>
      </c>
      <c r="V212" s="66">
        <f t="shared" si="52"/>
        <v>1.0257491130080443E-2</v>
      </c>
      <c r="W212" s="87">
        <f t="shared" si="53"/>
        <v>10</v>
      </c>
      <c r="X212" s="29">
        <v>219</v>
      </c>
      <c r="Y212" s="66">
        <f t="shared" si="54"/>
        <v>1.1297977713578209E-2</v>
      </c>
      <c r="Z212" s="87">
        <f t="shared" si="55"/>
        <v>9</v>
      </c>
      <c r="AA212" s="29">
        <v>105</v>
      </c>
      <c r="AB212" s="66">
        <f t="shared" si="56"/>
        <v>1.1037527593818985E-2</v>
      </c>
      <c r="AC212" s="87">
        <f t="shared" si="57"/>
        <v>11</v>
      </c>
      <c r="AD212" s="29">
        <v>59</v>
      </c>
      <c r="AE212" s="66">
        <f t="shared" si="58"/>
        <v>1.6352549889135256E-2</v>
      </c>
      <c r="AF212" s="87">
        <f t="shared" si="59"/>
        <v>9</v>
      </c>
      <c r="AG212" s="29">
        <v>37</v>
      </c>
      <c r="AH212" s="66">
        <f t="shared" si="60"/>
        <v>1.8398806563898557E-2</v>
      </c>
      <c r="AI212" s="87">
        <f t="shared" si="61"/>
        <v>12</v>
      </c>
      <c r="AJ212" s="29">
        <v>7</v>
      </c>
      <c r="AK212" s="66">
        <f t="shared" si="62"/>
        <v>2.6923076923076925E-2</v>
      </c>
      <c r="AL212" s="87">
        <f t="shared" si="63"/>
        <v>23</v>
      </c>
      <c r="AM212" s="30">
        <v>2272</v>
      </c>
    </row>
    <row r="213" spans="1:39" x14ac:dyDescent="0.25">
      <c r="A213" s="25" t="s">
        <v>263</v>
      </c>
      <c r="B213" s="26" t="s">
        <v>54</v>
      </c>
      <c r="C213" s="27" t="s">
        <v>60</v>
      </c>
      <c r="D213" s="28" t="s">
        <v>648</v>
      </c>
      <c r="E213" s="28" t="str">
        <f>VLOOKUP(D213,Sheet2!A$1:B$353,2,FALSE)</f>
        <v>Rural 50</v>
      </c>
      <c r="F213" s="29">
        <v>12689</v>
      </c>
      <c r="G213" s="29">
        <v>19211</v>
      </c>
      <c r="H213" s="29">
        <v>16178</v>
      </c>
      <c r="I213" s="29">
        <v>12906</v>
      </c>
      <c r="J213" s="29">
        <v>11173</v>
      </c>
      <c r="K213" s="29">
        <v>6492</v>
      </c>
      <c r="L213" s="29">
        <v>3457</v>
      </c>
      <c r="M213" s="29">
        <v>182</v>
      </c>
      <c r="N213" s="30">
        <v>82288</v>
      </c>
      <c r="O213" s="31">
        <v>108</v>
      </c>
      <c r="P213" s="66">
        <f t="shared" si="48"/>
        <v>8.5113090078020332E-3</v>
      </c>
      <c r="Q213" s="87">
        <f t="shared" si="49"/>
        <v>29</v>
      </c>
      <c r="R213" s="29">
        <v>99</v>
      </c>
      <c r="S213" s="66">
        <f t="shared" si="50"/>
        <v>5.1532975899224402E-3</v>
      </c>
      <c r="T213" s="87">
        <f t="shared" si="51"/>
        <v>29</v>
      </c>
      <c r="U213" s="29">
        <v>139</v>
      </c>
      <c r="V213" s="66">
        <f t="shared" si="52"/>
        <v>8.5919149462232655E-3</v>
      </c>
      <c r="W213" s="87">
        <f t="shared" si="53"/>
        <v>16</v>
      </c>
      <c r="X213" s="29">
        <v>145</v>
      </c>
      <c r="Y213" s="66">
        <f t="shared" si="54"/>
        <v>1.1235084456841779E-2</v>
      </c>
      <c r="Z213" s="87">
        <f t="shared" si="55"/>
        <v>10</v>
      </c>
      <c r="AA213" s="29">
        <v>136</v>
      </c>
      <c r="AB213" s="66">
        <f t="shared" si="56"/>
        <v>1.2172200841313882E-2</v>
      </c>
      <c r="AC213" s="87">
        <f t="shared" si="57"/>
        <v>8</v>
      </c>
      <c r="AD213" s="29">
        <v>78</v>
      </c>
      <c r="AE213" s="66">
        <f t="shared" si="58"/>
        <v>1.2014787430683918E-2</v>
      </c>
      <c r="AF213" s="87">
        <f t="shared" si="59"/>
        <v>11</v>
      </c>
      <c r="AG213" s="29">
        <v>69</v>
      </c>
      <c r="AH213" s="66">
        <f t="shared" si="60"/>
        <v>1.9959502458779289E-2</v>
      </c>
      <c r="AI213" s="87">
        <f t="shared" si="61"/>
        <v>10</v>
      </c>
      <c r="AJ213" s="29">
        <v>5</v>
      </c>
      <c r="AK213" s="66">
        <f t="shared" si="62"/>
        <v>2.7472527472527472E-2</v>
      </c>
      <c r="AL213" s="87">
        <f t="shared" si="63"/>
        <v>22</v>
      </c>
      <c r="AM213" s="30">
        <v>779</v>
      </c>
    </row>
    <row r="214" spans="1:39" x14ac:dyDescent="0.25">
      <c r="A214" s="25" t="s">
        <v>53</v>
      </c>
      <c r="B214" s="26" t="s">
        <v>54</v>
      </c>
      <c r="C214" s="27" t="s">
        <v>55</v>
      </c>
      <c r="D214" s="28" t="s">
        <v>631</v>
      </c>
      <c r="E214" s="28" t="str">
        <f>VLOOKUP(D214,Sheet2!A$1:B$353,2,FALSE)</f>
        <v>Significant Rural</v>
      </c>
      <c r="F214" s="29">
        <v>7576</v>
      </c>
      <c r="G214" s="29">
        <v>18085</v>
      </c>
      <c r="H214" s="29">
        <v>19264</v>
      </c>
      <c r="I214" s="29">
        <v>13107</v>
      </c>
      <c r="J214" s="29">
        <v>8929</v>
      </c>
      <c r="K214" s="29">
        <v>5121</v>
      </c>
      <c r="L214" s="29">
        <v>4433</v>
      </c>
      <c r="M214" s="29">
        <v>398</v>
      </c>
      <c r="N214" s="30">
        <v>76913</v>
      </c>
      <c r="O214" s="31">
        <v>65</v>
      </c>
      <c r="P214" s="66">
        <f t="shared" si="48"/>
        <v>8.5797254487856387E-3</v>
      </c>
      <c r="Q214" s="87">
        <f t="shared" si="49"/>
        <v>26</v>
      </c>
      <c r="R214" s="29">
        <v>128</v>
      </c>
      <c r="S214" s="66">
        <f t="shared" si="50"/>
        <v>7.0776886922864256E-3</v>
      </c>
      <c r="T214" s="87">
        <f t="shared" si="51"/>
        <v>21</v>
      </c>
      <c r="U214" s="29">
        <v>207</v>
      </c>
      <c r="V214" s="66">
        <f t="shared" si="52"/>
        <v>1.0745431893687707E-2</v>
      </c>
      <c r="W214" s="87">
        <f t="shared" si="53"/>
        <v>11</v>
      </c>
      <c r="X214" s="29">
        <v>158</v>
      </c>
      <c r="Y214" s="66">
        <f t="shared" si="54"/>
        <v>1.2054627298390174E-2</v>
      </c>
      <c r="Z214" s="87">
        <f t="shared" si="55"/>
        <v>8</v>
      </c>
      <c r="AA214" s="29">
        <v>101</v>
      </c>
      <c r="AB214" s="66">
        <f t="shared" si="56"/>
        <v>1.1311457050061598E-2</v>
      </c>
      <c r="AC214" s="87">
        <f t="shared" si="57"/>
        <v>8</v>
      </c>
      <c r="AD214" s="29">
        <v>55</v>
      </c>
      <c r="AE214" s="66">
        <f t="shared" si="58"/>
        <v>1.0740089826205819E-2</v>
      </c>
      <c r="AF214" s="87">
        <f t="shared" si="59"/>
        <v>10</v>
      </c>
      <c r="AG214" s="29">
        <v>64</v>
      </c>
      <c r="AH214" s="66">
        <f t="shared" si="60"/>
        <v>1.4437175727498308E-2</v>
      </c>
      <c r="AI214" s="87">
        <f t="shared" si="61"/>
        <v>12</v>
      </c>
      <c r="AJ214" s="29">
        <v>11</v>
      </c>
      <c r="AK214" s="66">
        <f t="shared" si="62"/>
        <v>2.7638190954773871E-2</v>
      </c>
      <c r="AL214" s="87">
        <f t="shared" si="63"/>
        <v>16</v>
      </c>
      <c r="AM214" s="30">
        <v>789</v>
      </c>
    </row>
    <row r="215" spans="1:39" x14ac:dyDescent="0.25">
      <c r="A215" s="25" t="s">
        <v>556</v>
      </c>
      <c r="B215" s="26" t="s">
        <v>107</v>
      </c>
      <c r="C215" s="27" t="s">
        <v>39</v>
      </c>
      <c r="D215" s="28" t="s">
        <v>557</v>
      </c>
      <c r="E215" s="28" t="str">
        <f>VLOOKUP(D215,Sheet2!A$1:B$353,2,FALSE)</f>
        <v>Major Urban</v>
      </c>
      <c r="F215" s="29">
        <v>6488</v>
      </c>
      <c r="G215" s="29">
        <v>12357</v>
      </c>
      <c r="H215" s="29">
        <v>35851</v>
      </c>
      <c r="I215" s="29">
        <v>31676</v>
      </c>
      <c r="J215" s="29">
        <v>20860</v>
      </c>
      <c r="K215" s="29">
        <v>14219</v>
      </c>
      <c r="L215" s="29">
        <v>12106</v>
      </c>
      <c r="M215" s="29">
        <v>2525</v>
      </c>
      <c r="N215" s="30">
        <v>136082</v>
      </c>
      <c r="O215" s="31">
        <v>42</v>
      </c>
      <c r="P215" s="66">
        <f t="shared" si="48"/>
        <v>6.473489519112207E-3</v>
      </c>
      <c r="Q215" s="87">
        <f t="shared" si="49"/>
        <v>40</v>
      </c>
      <c r="R215" s="29">
        <v>115</v>
      </c>
      <c r="S215" s="66">
        <f t="shared" si="50"/>
        <v>9.3064659707048636E-3</v>
      </c>
      <c r="T215" s="87">
        <f t="shared" si="51"/>
        <v>24</v>
      </c>
      <c r="U215" s="29">
        <v>375</v>
      </c>
      <c r="V215" s="66">
        <f t="shared" si="52"/>
        <v>1.0459959275891885E-2</v>
      </c>
      <c r="W215" s="87">
        <f t="shared" si="53"/>
        <v>19</v>
      </c>
      <c r="X215" s="29">
        <v>368</v>
      </c>
      <c r="Y215" s="66">
        <f t="shared" si="54"/>
        <v>1.1617628488445511E-2</v>
      </c>
      <c r="Z215" s="87">
        <f t="shared" si="55"/>
        <v>14</v>
      </c>
      <c r="AA215" s="29">
        <v>299</v>
      </c>
      <c r="AB215" s="66">
        <f t="shared" si="56"/>
        <v>1.4333652924256951E-2</v>
      </c>
      <c r="AC215" s="87">
        <f t="shared" si="57"/>
        <v>14</v>
      </c>
      <c r="AD215" s="29">
        <v>210</v>
      </c>
      <c r="AE215" s="66">
        <f t="shared" si="58"/>
        <v>1.4768971095013714E-2</v>
      </c>
      <c r="AF215" s="87">
        <f t="shared" si="59"/>
        <v>12</v>
      </c>
      <c r="AG215" s="29">
        <v>150</v>
      </c>
      <c r="AH215" s="66">
        <f t="shared" si="60"/>
        <v>1.2390550140426235E-2</v>
      </c>
      <c r="AI215" s="87">
        <f t="shared" si="61"/>
        <v>18</v>
      </c>
      <c r="AJ215" s="29">
        <v>70</v>
      </c>
      <c r="AK215" s="66">
        <f t="shared" si="62"/>
        <v>2.7722772277227723E-2</v>
      </c>
      <c r="AL215" s="87">
        <f t="shared" si="63"/>
        <v>13</v>
      </c>
      <c r="AM215" s="30">
        <v>1629</v>
      </c>
    </row>
    <row r="216" spans="1:39" x14ac:dyDescent="0.25">
      <c r="A216" s="25" t="s">
        <v>208</v>
      </c>
      <c r="B216" s="26" t="s">
        <v>18</v>
      </c>
      <c r="C216" s="27" t="s">
        <v>25</v>
      </c>
      <c r="D216" s="28" t="s">
        <v>209</v>
      </c>
      <c r="E216" s="28" t="str">
        <f>VLOOKUP(D216,Sheet2!A$1:B$353,2,FALSE)</f>
        <v>Large Urban</v>
      </c>
      <c r="F216" s="29">
        <v>21122</v>
      </c>
      <c r="G216" s="29">
        <v>13332</v>
      </c>
      <c r="H216" s="29">
        <v>7661</v>
      </c>
      <c r="I216" s="29">
        <v>4957</v>
      </c>
      <c r="J216" s="29">
        <v>2147</v>
      </c>
      <c r="K216" s="29">
        <v>809</v>
      </c>
      <c r="L216" s="29">
        <v>480</v>
      </c>
      <c r="M216" s="29">
        <v>36</v>
      </c>
      <c r="N216" s="30">
        <v>50544</v>
      </c>
      <c r="O216" s="31">
        <v>41</v>
      </c>
      <c r="P216" s="66">
        <f t="shared" si="48"/>
        <v>1.9411040621153299E-3</v>
      </c>
      <c r="Q216" s="87">
        <f t="shared" si="49"/>
        <v>37</v>
      </c>
      <c r="R216" s="29">
        <v>30</v>
      </c>
      <c r="S216" s="66">
        <f t="shared" si="50"/>
        <v>2.2502250225022503E-3</v>
      </c>
      <c r="T216" s="87">
        <f t="shared" si="51"/>
        <v>33</v>
      </c>
      <c r="U216" s="29">
        <v>12</v>
      </c>
      <c r="V216" s="66">
        <f t="shared" si="52"/>
        <v>1.5663751468476699E-3</v>
      </c>
      <c r="W216" s="87">
        <f t="shared" si="53"/>
        <v>36</v>
      </c>
      <c r="X216" s="29">
        <v>9</v>
      </c>
      <c r="Y216" s="66">
        <f t="shared" si="54"/>
        <v>1.8156142828323583E-3</v>
      </c>
      <c r="Z216" s="87">
        <f t="shared" si="55"/>
        <v>34</v>
      </c>
      <c r="AA216" s="29">
        <v>6</v>
      </c>
      <c r="AB216" s="66">
        <f t="shared" si="56"/>
        <v>2.7945971122496508E-3</v>
      </c>
      <c r="AC216" s="87">
        <f t="shared" si="57"/>
        <v>30</v>
      </c>
      <c r="AD216" s="29">
        <v>3</v>
      </c>
      <c r="AE216" s="66">
        <f t="shared" si="58"/>
        <v>3.708281829419036E-3</v>
      </c>
      <c r="AF216" s="87">
        <f t="shared" si="59"/>
        <v>28</v>
      </c>
      <c r="AG216" s="29">
        <v>1</v>
      </c>
      <c r="AH216" s="66">
        <f t="shared" si="60"/>
        <v>2.0833333333333333E-3</v>
      </c>
      <c r="AI216" s="87">
        <f t="shared" si="61"/>
        <v>35</v>
      </c>
      <c r="AJ216" s="29">
        <v>1</v>
      </c>
      <c r="AK216" s="66">
        <f t="shared" si="62"/>
        <v>2.7777777777777776E-2</v>
      </c>
      <c r="AL216" s="87">
        <f t="shared" si="63"/>
        <v>15</v>
      </c>
      <c r="AM216" s="30">
        <v>103</v>
      </c>
    </row>
    <row r="217" spans="1:39" x14ac:dyDescent="0.25">
      <c r="A217" s="25" t="s">
        <v>62</v>
      </c>
      <c r="B217" s="26" t="s">
        <v>18</v>
      </c>
      <c r="C217" s="27" t="s">
        <v>25</v>
      </c>
      <c r="D217" s="28" t="s">
        <v>63</v>
      </c>
      <c r="E217" s="28" t="str">
        <f>VLOOKUP(D217,Sheet2!A$1:B$353,2,FALSE)</f>
        <v>Large Urban</v>
      </c>
      <c r="F217" s="29">
        <v>4564</v>
      </c>
      <c r="G217" s="29">
        <v>14197</v>
      </c>
      <c r="H217" s="29">
        <v>9211</v>
      </c>
      <c r="I217" s="29">
        <v>6106</v>
      </c>
      <c r="J217" s="29">
        <v>3703</v>
      </c>
      <c r="K217" s="29">
        <v>1190</v>
      </c>
      <c r="L217" s="29">
        <v>491</v>
      </c>
      <c r="M217" s="29">
        <v>35</v>
      </c>
      <c r="N217" s="30">
        <v>39497</v>
      </c>
      <c r="O217" s="31">
        <v>20</v>
      </c>
      <c r="P217" s="66">
        <f t="shared" si="48"/>
        <v>4.3821209465381246E-3</v>
      </c>
      <c r="Q217" s="87">
        <f t="shared" si="49"/>
        <v>28</v>
      </c>
      <c r="R217" s="29">
        <v>22</v>
      </c>
      <c r="S217" s="66">
        <f t="shared" si="50"/>
        <v>1.5496231598224977E-3</v>
      </c>
      <c r="T217" s="87">
        <f t="shared" si="51"/>
        <v>37</v>
      </c>
      <c r="U217" s="29">
        <v>15</v>
      </c>
      <c r="V217" s="66">
        <f t="shared" si="52"/>
        <v>1.6284876777765715E-3</v>
      </c>
      <c r="W217" s="87">
        <f t="shared" si="53"/>
        <v>35</v>
      </c>
      <c r="X217" s="29">
        <v>13</v>
      </c>
      <c r="Y217" s="66">
        <f t="shared" si="54"/>
        <v>2.1290533901080905E-3</v>
      </c>
      <c r="Z217" s="87">
        <f t="shared" si="55"/>
        <v>32</v>
      </c>
      <c r="AA217" s="29">
        <v>8</v>
      </c>
      <c r="AB217" s="66">
        <f t="shared" si="56"/>
        <v>2.1604104779908181E-3</v>
      </c>
      <c r="AC217" s="87">
        <f t="shared" si="57"/>
        <v>32</v>
      </c>
      <c r="AD217" s="29">
        <v>5</v>
      </c>
      <c r="AE217" s="66">
        <f t="shared" si="58"/>
        <v>4.2016806722689074E-3</v>
      </c>
      <c r="AF217" s="87">
        <f t="shared" si="59"/>
        <v>25</v>
      </c>
      <c r="AG217" s="29">
        <v>3</v>
      </c>
      <c r="AH217" s="66">
        <f t="shared" si="60"/>
        <v>6.1099796334012219E-3</v>
      </c>
      <c r="AI217" s="87">
        <f t="shared" si="61"/>
        <v>22</v>
      </c>
      <c r="AJ217" s="29">
        <v>1</v>
      </c>
      <c r="AK217" s="66">
        <f t="shared" si="62"/>
        <v>2.8571428571428571E-2</v>
      </c>
      <c r="AL217" s="87">
        <f t="shared" si="63"/>
        <v>14</v>
      </c>
      <c r="AM217" s="30">
        <v>87</v>
      </c>
    </row>
    <row r="218" spans="1:39" x14ac:dyDescent="0.25">
      <c r="A218" s="25" t="s">
        <v>334</v>
      </c>
      <c r="B218" s="26" t="s">
        <v>18</v>
      </c>
      <c r="C218" s="27" t="s">
        <v>19</v>
      </c>
      <c r="D218" s="28" t="s">
        <v>335</v>
      </c>
      <c r="E218" s="28" t="str">
        <f>VLOOKUP(D218,Sheet2!A$1:B$353,2,FALSE)</f>
        <v>Rural 80</v>
      </c>
      <c r="F218" s="29">
        <v>1952</v>
      </c>
      <c r="G218" s="29">
        <v>5977</v>
      </c>
      <c r="H218" s="29">
        <v>12628</v>
      </c>
      <c r="I218" s="29">
        <v>15990</v>
      </c>
      <c r="J218" s="29">
        <v>10369</v>
      </c>
      <c r="K218" s="29">
        <v>7647</v>
      </c>
      <c r="L218" s="29">
        <v>4058</v>
      </c>
      <c r="M218" s="29">
        <v>350</v>
      </c>
      <c r="N218" s="30">
        <v>58971</v>
      </c>
      <c r="O218" s="31">
        <v>42</v>
      </c>
      <c r="P218" s="66">
        <f t="shared" si="48"/>
        <v>2.151639344262295E-2</v>
      </c>
      <c r="Q218" s="87">
        <f t="shared" si="49"/>
        <v>25</v>
      </c>
      <c r="R218" s="29">
        <v>44</v>
      </c>
      <c r="S218" s="66">
        <f t="shared" si="50"/>
        <v>7.3615526183704203E-3</v>
      </c>
      <c r="T218" s="87">
        <f t="shared" si="51"/>
        <v>35</v>
      </c>
      <c r="U218" s="29">
        <v>65</v>
      </c>
      <c r="V218" s="66">
        <f t="shared" si="52"/>
        <v>5.1472917326575865E-3</v>
      </c>
      <c r="W218" s="87">
        <f t="shared" si="53"/>
        <v>41</v>
      </c>
      <c r="X218" s="29">
        <v>56</v>
      </c>
      <c r="Y218" s="66">
        <f t="shared" si="54"/>
        <v>3.5021888680425266E-3</v>
      </c>
      <c r="Z218" s="87">
        <f t="shared" si="55"/>
        <v>49</v>
      </c>
      <c r="AA218" s="29">
        <v>54</v>
      </c>
      <c r="AB218" s="66">
        <f t="shared" si="56"/>
        <v>5.2078310348153151E-3</v>
      </c>
      <c r="AC218" s="87">
        <f t="shared" si="57"/>
        <v>46</v>
      </c>
      <c r="AD218" s="29">
        <v>28</v>
      </c>
      <c r="AE218" s="66">
        <f t="shared" si="58"/>
        <v>3.6615666274355954E-3</v>
      </c>
      <c r="AF218" s="87">
        <f t="shared" si="59"/>
        <v>51</v>
      </c>
      <c r="AG218" s="29">
        <v>29</v>
      </c>
      <c r="AH218" s="66">
        <f t="shared" si="60"/>
        <v>7.1463775258748148E-3</v>
      </c>
      <c r="AI218" s="87">
        <f t="shared" si="61"/>
        <v>45</v>
      </c>
      <c r="AJ218" s="29">
        <v>10</v>
      </c>
      <c r="AK218" s="66">
        <f t="shared" si="62"/>
        <v>2.8571428571428571E-2</v>
      </c>
      <c r="AL218" s="87">
        <f t="shared" si="63"/>
        <v>42</v>
      </c>
      <c r="AM218" s="30">
        <v>328</v>
      </c>
    </row>
    <row r="219" spans="1:39" x14ac:dyDescent="0.25">
      <c r="A219" s="25" t="s">
        <v>531</v>
      </c>
      <c r="B219" s="26" t="s">
        <v>18</v>
      </c>
      <c r="C219" s="27" t="s">
        <v>19</v>
      </c>
      <c r="D219" s="28" t="s">
        <v>532</v>
      </c>
      <c r="E219" s="28" t="str">
        <f>VLOOKUP(D219,Sheet2!A$1:B$353,2,FALSE)</f>
        <v>Other Urban</v>
      </c>
      <c r="F219" s="29">
        <v>15950</v>
      </c>
      <c r="G219" s="29">
        <v>19048</v>
      </c>
      <c r="H219" s="29">
        <v>16996</v>
      </c>
      <c r="I219" s="29">
        <v>7525</v>
      </c>
      <c r="J219" s="29">
        <v>3837</v>
      </c>
      <c r="K219" s="29">
        <v>1455</v>
      </c>
      <c r="L219" s="29">
        <v>704</v>
      </c>
      <c r="M219" s="29">
        <v>34</v>
      </c>
      <c r="N219" s="30">
        <v>65549</v>
      </c>
      <c r="O219" s="31">
        <v>344</v>
      </c>
      <c r="P219" s="66">
        <f t="shared" si="48"/>
        <v>2.1567398119122259E-2</v>
      </c>
      <c r="Q219" s="87">
        <f t="shared" si="49"/>
        <v>8</v>
      </c>
      <c r="R219" s="29">
        <v>355</v>
      </c>
      <c r="S219" s="66">
        <f t="shared" si="50"/>
        <v>1.8637127257454852E-2</v>
      </c>
      <c r="T219" s="87">
        <f t="shared" si="51"/>
        <v>5</v>
      </c>
      <c r="U219" s="29">
        <v>356</v>
      </c>
      <c r="V219" s="66">
        <f t="shared" si="52"/>
        <v>2.0946104965874325E-2</v>
      </c>
      <c r="W219" s="87">
        <f t="shared" si="53"/>
        <v>4</v>
      </c>
      <c r="X219" s="29">
        <v>158</v>
      </c>
      <c r="Y219" s="66">
        <f t="shared" si="54"/>
        <v>2.0996677740863789E-2</v>
      </c>
      <c r="Z219" s="87">
        <f t="shared" si="55"/>
        <v>6</v>
      </c>
      <c r="AA219" s="29">
        <v>113</v>
      </c>
      <c r="AB219" s="66">
        <f t="shared" si="56"/>
        <v>2.9450091217096689E-2</v>
      </c>
      <c r="AC219" s="87">
        <f t="shared" si="57"/>
        <v>6</v>
      </c>
      <c r="AD219" s="29">
        <v>65</v>
      </c>
      <c r="AE219" s="66">
        <f t="shared" si="58"/>
        <v>4.4673539518900345E-2</v>
      </c>
      <c r="AF219" s="87">
        <f t="shared" si="59"/>
        <v>3</v>
      </c>
      <c r="AG219" s="29">
        <v>23</v>
      </c>
      <c r="AH219" s="66">
        <f t="shared" si="60"/>
        <v>3.2670454545454544E-2</v>
      </c>
      <c r="AI219" s="87">
        <f t="shared" si="61"/>
        <v>3</v>
      </c>
      <c r="AJ219" s="29">
        <v>1</v>
      </c>
      <c r="AK219" s="66">
        <f t="shared" si="62"/>
        <v>2.9411764705882353E-2</v>
      </c>
      <c r="AL219" s="87">
        <f t="shared" si="63"/>
        <v>11</v>
      </c>
      <c r="AM219" s="30">
        <v>1415</v>
      </c>
    </row>
    <row r="220" spans="1:39" x14ac:dyDescent="0.25">
      <c r="A220" s="25" t="s">
        <v>491</v>
      </c>
      <c r="B220" s="26" t="s">
        <v>18</v>
      </c>
      <c r="C220" s="27" t="s">
        <v>60</v>
      </c>
      <c r="D220" s="28" t="s">
        <v>492</v>
      </c>
      <c r="E220" s="28" t="str">
        <f>VLOOKUP(D220,Sheet2!A$1:B$353,2,FALSE)</f>
        <v>Rural 50</v>
      </c>
      <c r="F220" s="29">
        <v>9413</v>
      </c>
      <c r="G220" s="29">
        <v>10265</v>
      </c>
      <c r="H220" s="29">
        <v>10485</v>
      </c>
      <c r="I220" s="29">
        <v>6090</v>
      </c>
      <c r="J220" s="29">
        <v>4157</v>
      </c>
      <c r="K220" s="29">
        <v>1886</v>
      </c>
      <c r="L220" s="29">
        <v>749</v>
      </c>
      <c r="M220" s="29">
        <v>33</v>
      </c>
      <c r="N220" s="30">
        <v>43078</v>
      </c>
      <c r="O220" s="31">
        <v>33</v>
      </c>
      <c r="P220" s="66">
        <f t="shared" si="48"/>
        <v>3.505789865080208E-3</v>
      </c>
      <c r="Q220" s="87">
        <f t="shared" si="49"/>
        <v>40</v>
      </c>
      <c r="R220" s="29">
        <v>30</v>
      </c>
      <c r="S220" s="66">
        <f t="shared" si="50"/>
        <v>2.9225523623964927E-3</v>
      </c>
      <c r="T220" s="87">
        <f t="shared" si="51"/>
        <v>44</v>
      </c>
      <c r="U220" s="29">
        <v>29</v>
      </c>
      <c r="V220" s="66">
        <f t="shared" si="52"/>
        <v>2.7658559847401048E-3</v>
      </c>
      <c r="W220" s="87">
        <f t="shared" si="53"/>
        <v>42</v>
      </c>
      <c r="X220" s="29">
        <v>34</v>
      </c>
      <c r="Y220" s="66">
        <f t="shared" si="54"/>
        <v>5.5829228243021349E-3</v>
      </c>
      <c r="Z220" s="87">
        <f t="shared" si="55"/>
        <v>24</v>
      </c>
      <c r="AA220" s="29">
        <v>20</v>
      </c>
      <c r="AB220" s="66">
        <f t="shared" si="56"/>
        <v>4.8111618955977865E-3</v>
      </c>
      <c r="AC220" s="87">
        <f t="shared" si="57"/>
        <v>34</v>
      </c>
      <c r="AD220" s="29">
        <v>14</v>
      </c>
      <c r="AE220" s="66">
        <f t="shared" si="58"/>
        <v>7.423117709437964E-3</v>
      </c>
      <c r="AF220" s="87">
        <f t="shared" si="59"/>
        <v>24</v>
      </c>
      <c r="AG220" s="29">
        <v>9</v>
      </c>
      <c r="AH220" s="66">
        <f t="shared" si="60"/>
        <v>1.2016021361815754E-2</v>
      </c>
      <c r="AI220" s="87">
        <f t="shared" si="61"/>
        <v>22</v>
      </c>
      <c r="AJ220" s="29">
        <v>1</v>
      </c>
      <c r="AK220" s="66">
        <f t="shared" si="62"/>
        <v>3.0303030303030304E-2</v>
      </c>
      <c r="AL220" s="87">
        <f t="shared" si="63"/>
        <v>21</v>
      </c>
      <c r="AM220" s="30">
        <v>170</v>
      </c>
    </row>
    <row r="221" spans="1:39" x14ac:dyDescent="0.25">
      <c r="A221" s="25" t="s">
        <v>592</v>
      </c>
      <c r="B221" s="26" t="s">
        <v>18</v>
      </c>
      <c r="C221" s="27" t="s">
        <v>19</v>
      </c>
      <c r="D221" s="28" t="s">
        <v>593</v>
      </c>
      <c r="E221" s="28" t="str">
        <f>VLOOKUP(D221,Sheet2!A$1:B$353,2,FALSE)</f>
        <v>Rural 50</v>
      </c>
      <c r="F221" s="29">
        <v>2227</v>
      </c>
      <c r="G221" s="29">
        <v>6376</v>
      </c>
      <c r="H221" s="29">
        <v>11609</v>
      </c>
      <c r="I221" s="29">
        <v>9039</v>
      </c>
      <c r="J221" s="29">
        <v>8236</v>
      </c>
      <c r="K221" s="29">
        <v>6368</v>
      </c>
      <c r="L221" s="29">
        <v>5123</v>
      </c>
      <c r="M221" s="29">
        <v>657</v>
      </c>
      <c r="N221" s="30">
        <v>49635</v>
      </c>
      <c r="O221" s="31">
        <v>71</v>
      </c>
      <c r="P221" s="66">
        <f t="shared" si="48"/>
        <v>3.1881454872025143E-2</v>
      </c>
      <c r="Q221" s="87">
        <f t="shared" si="49"/>
        <v>8</v>
      </c>
      <c r="R221" s="29">
        <v>50</v>
      </c>
      <c r="S221" s="66">
        <f t="shared" si="50"/>
        <v>7.8419071518193231E-3</v>
      </c>
      <c r="T221" s="87">
        <f t="shared" si="51"/>
        <v>17</v>
      </c>
      <c r="U221" s="29">
        <v>106</v>
      </c>
      <c r="V221" s="66">
        <f t="shared" si="52"/>
        <v>9.1308467568265994E-3</v>
      </c>
      <c r="W221" s="87">
        <f t="shared" si="53"/>
        <v>14</v>
      </c>
      <c r="X221" s="29">
        <v>86</v>
      </c>
      <c r="Y221" s="66">
        <f t="shared" si="54"/>
        <v>9.5143268060626177E-3</v>
      </c>
      <c r="Z221" s="87">
        <f t="shared" si="55"/>
        <v>14</v>
      </c>
      <c r="AA221" s="29">
        <v>72</v>
      </c>
      <c r="AB221" s="66">
        <f t="shared" si="56"/>
        <v>8.7421078193297714E-3</v>
      </c>
      <c r="AC221" s="87">
        <f t="shared" si="57"/>
        <v>16</v>
      </c>
      <c r="AD221" s="29">
        <v>42</v>
      </c>
      <c r="AE221" s="66">
        <f t="shared" si="58"/>
        <v>6.5954773869346733E-3</v>
      </c>
      <c r="AF221" s="87">
        <f t="shared" si="59"/>
        <v>26</v>
      </c>
      <c r="AG221" s="29">
        <v>51</v>
      </c>
      <c r="AH221" s="66">
        <f t="shared" si="60"/>
        <v>9.9551044309974628E-3</v>
      </c>
      <c r="AI221" s="87">
        <f t="shared" si="61"/>
        <v>28</v>
      </c>
      <c r="AJ221" s="29">
        <v>20</v>
      </c>
      <c r="AK221" s="66">
        <f t="shared" si="62"/>
        <v>3.0441400304414001E-2</v>
      </c>
      <c r="AL221" s="87">
        <f t="shared" si="63"/>
        <v>20</v>
      </c>
      <c r="AM221" s="30">
        <v>498</v>
      </c>
    </row>
    <row r="222" spans="1:39" x14ac:dyDescent="0.25">
      <c r="A222" s="25" t="s">
        <v>485</v>
      </c>
      <c r="B222" s="26" t="s">
        <v>18</v>
      </c>
      <c r="C222" s="27" t="s">
        <v>10</v>
      </c>
      <c r="D222" s="28" t="s">
        <v>486</v>
      </c>
      <c r="E222" s="28" t="str">
        <f>VLOOKUP(D222,Sheet2!A$1:B$353,2,FALSE)</f>
        <v>Rural 50</v>
      </c>
      <c r="F222" s="29">
        <v>5237</v>
      </c>
      <c r="G222" s="29">
        <v>17421</v>
      </c>
      <c r="H222" s="29">
        <v>9313</v>
      </c>
      <c r="I222" s="29">
        <v>7230</v>
      </c>
      <c r="J222" s="29">
        <v>4302</v>
      </c>
      <c r="K222" s="29">
        <v>1917</v>
      </c>
      <c r="L222" s="29">
        <v>1471</v>
      </c>
      <c r="M222" s="29">
        <v>131</v>
      </c>
      <c r="N222" s="30">
        <v>47022</v>
      </c>
      <c r="O222" s="31">
        <v>61</v>
      </c>
      <c r="P222" s="66">
        <f t="shared" si="48"/>
        <v>1.1647890013366431E-2</v>
      </c>
      <c r="Q222" s="87">
        <f t="shared" si="49"/>
        <v>23</v>
      </c>
      <c r="R222" s="29">
        <v>64</v>
      </c>
      <c r="S222" s="66">
        <f t="shared" si="50"/>
        <v>3.6737271109580391E-3</v>
      </c>
      <c r="T222" s="87">
        <f t="shared" si="51"/>
        <v>36</v>
      </c>
      <c r="U222" s="29">
        <v>38</v>
      </c>
      <c r="V222" s="66">
        <f t="shared" si="52"/>
        <v>4.0803178352840112E-3</v>
      </c>
      <c r="W222" s="87">
        <f t="shared" si="53"/>
        <v>37</v>
      </c>
      <c r="X222" s="29">
        <v>33</v>
      </c>
      <c r="Y222" s="66">
        <f t="shared" si="54"/>
        <v>4.5643153526970957E-3</v>
      </c>
      <c r="Z222" s="87">
        <f t="shared" si="55"/>
        <v>33</v>
      </c>
      <c r="AA222" s="29">
        <v>40</v>
      </c>
      <c r="AB222" s="66">
        <f t="shared" si="56"/>
        <v>9.2980009298000935E-3</v>
      </c>
      <c r="AC222" s="87">
        <f t="shared" si="57"/>
        <v>14</v>
      </c>
      <c r="AD222" s="29">
        <v>20</v>
      </c>
      <c r="AE222" s="66">
        <f t="shared" si="58"/>
        <v>1.0432968179447054E-2</v>
      </c>
      <c r="AF222" s="87">
        <f t="shared" si="59"/>
        <v>16</v>
      </c>
      <c r="AG222" s="29">
        <v>24</v>
      </c>
      <c r="AH222" s="66">
        <f t="shared" si="60"/>
        <v>1.6315431679129844E-2</v>
      </c>
      <c r="AI222" s="87">
        <f t="shared" si="61"/>
        <v>13</v>
      </c>
      <c r="AJ222" s="29">
        <v>4</v>
      </c>
      <c r="AK222" s="66">
        <f t="shared" si="62"/>
        <v>3.0534351145038167E-2</v>
      </c>
      <c r="AL222" s="87">
        <f t="shared" si="63"/>
        <v>19</v>
      </c>
      <c r="AM222" s="30">
        <v>284</v>
      </c>
    </row>
    <row r="223" spans="1:39" x14ac:dyDescent="0.25">
      <c r="A223" s="25" t="s">
        <v>230</v>
      </c>
      <c r="B223" s="26" t="s">
        <v>18</v>
      </c>
      <c r="C223" s="27" t="s">
        <v>19</v>
      </c>
      <c r="D223" s="28" t="s">
        <v>231</v>
      </c>
      <c r="E223" s="28" t="str">
        <f>VLOOKUP(D223,Sheet2!A$1:B$353,2,FALSE)</f>
        <v>Major Urban</v>
      </c>
      <c r="F223" s="29">
        <v>3528</v>
      </c>
      <c r="G223" s="29">
        <v>6784</v>
      </c>
      <c r="H223" s="29">
        <v>14351</v>
      </c>
      <c r="I223" s="29">
        <v>9643</v>
      </c>
      <c r="J223" s="29">
        <v>4452</v>
      </c>
      <c r="K223" s="29">
        <v>1963</v>
      </c>
      <c r="L223" s="29">
        <v>969</v>
      </c>
      <c r="M223" s="29">
        <v>98</v>
      </c>
      <c r="N223" s="30">
        <v>41788</v>
      </c>
      <c r="O223" s="31">
        <v>15</v>
      </c>
      <c r="P223" s="66">
        <f t="shared" si="48"/>
        <v>4.2517006802721092E-3</v>
      </c>
      <c r="Q223" s="87">
        <f t="shared" si="49"/>
        <v>51</v>
      </c>
      <c r="R223" s="29">
        <v>16</v>
      </c>
      <c r="S223" s="66">
        <f t="shared" si="50"/>
        <v>2.3584905660377358E-3</v>
      </c>
      <c r="T223" s="87">
        <f t="shared" si="51"/>
        <v>58</v>
      </c>
      <c r="U223" s="29">
        <v>28</v>
      </c>
      <c r="V223" s="66">
        <f t="shared" si="52"/>
        <v>1.9510835481847955E-3</v>
      </c>
      <c r="W223" s="87">
        <f t="shared" si="53"/>
        <v>60</v>
      </c>
      <c r="X223" s="29">
        <v>22</v>
      </c>
      <c r="Y223" s="66">
        <f t="shared" si="54"/>
        <v>2.2814476822565592E-3</v>
      </c>
      <c r="Z223" s="87">
        <f t="shared" si="55"/>
        <v>57</v>
      </c>
      <c r="AA223" s="29">
        <v>9</v>
      </c>
      <c r="AB223" s="66">
        <f t="shared" si="56"/>
        <v>2.0215633423180594E-3</v>
      </c>
      <c r="AC223" s="87">
        <f t="shared" si="57"/>
        <v>59</v>
      </c>
      <c r="AD223" s="29">
        <v>12</v>
      </c>
      <c r="AE223" s="66">
        <f t="shared" si="58"/>
        <v>6.1130922058074376E-3</v>
      </c>
      <c r="AF223" s="87">
        <f t="shared" si="59"/>
        <v>32</v>
      </c>
      <c r="AG223" s="29">
        <v>14</v>
      </c>
      <c r="AH223" s="66">
        <f t="shared" si="60"/>
        <v>1.4447884416924664E-2</v>
      </c>
      <c r="AI223" s="87">
        <f t="shared" si="61"/>
        <v>14</v>
      </c>
      <c r="AJ223" s="29">
        <v>3</v>
      </c>
      <c r="AK223" s="66">
        <f t="shared" si="62"/>
        <v>3.0612244897959183E-2</v>
      </c>
      <c r="AL223" s="87">
        <f t="shared" si="63"/>
        <v>12</v>
      </c>
      <c r="AM223" s="30">
        <v>119</v>
      </c>
    </row>
    <row r="224" spans="1:39" x14ac:dyDescent="0.25">
      <c r="A224" s="25" t="s">
        <v>387</v>
      </c>
      <c r="B224" s="26" t="s">
        <v>54</v>
      </c>
      <c r="C224" s="27" t="s">
        <v>19</v>
      </c>
      <c r="D224" s="28" t="s">
        <v>672</v>
      </c>
      <c r="E224" s="28" t="str">
        <f>VLOOKUP(D224,Sheet2!A$1:B$353,2,FALSE)</f>
        <v>Large Urban</v>
      </c>
      <c r="F224" s="29">
        <v>24647</v>
      </c>
      <c r="G224" s="29">
        <v>30754</v>
      </c>
      <c r="H224" s="29">
        <v>21338</v>
      </c>
      <c r="I224" s="29">
        <v>5924</v>
      </c>
      <c r="J224" s="29">
        <v>3582</v>
      </c>
      <c r="K224" s="29">
        <v>1637</v>
      </c>
      <c r="L224" s="29">
        <v>678</v>
      </c>
      <c r="M224" s="29">
        <v>65</v>
      </c>
      <c r="N224" s="30">
        <v>88625</v>
      </c>
      <c r="O224" s="31">
        <v>178</v>
      </c>
      <c r="P224" s="66">
        <f t="shared" si="48"/>
        <v>7.2219742767882502E-3</v>
      </c>
      <c r="Q224" s="87">
        <f t="shared" si="49"/>
        <v>17</v>
      </c>
      <c r="R224" s="29">
        <v>223</v>
      </c>
      <c r="S224" s="66">
        <f t="shared" si="50"/>
        <v>7.2510892891981529E-3</v>
      </c>
      <c r="T224" s="87">
        <f t="shared" si="51"/>
        <v>17</v>
      </c>
      <c r="U224" s="29">
        <v>140</v>
      </c>
      <c r="V224" s="66">
        <f t="shared" si="52"/>
        <v>6.5610647670822008E-3</v>
      </c>
      <c r="W224" s="87">
        <f t="shared" si="53"/>
        <v>18</v>
      </c>
      <c r="X224" s="29">
        <v>98</v>
      </c>
      <c r="Y224" s="66">
        <f t="shared" si="54"/>
        <v>1.6542876434841324E-2</v>
      </c>
      <c r="Z224" s="87">
        <f t="shared" si="55"/>
        <v>8</v>
      </c>
      <c r="AA224" s="29">
        <v>124</v>
      </c>
      <c r="AB224" s="66">
        <f t="shared" si="56"/>
        <v>3.461753210496929E-2</v>
      </c>
      <c r="AC224" s="87">
        <f t="shared" si="57"/>
        <v>3</v>
      </c>
      <c r="AD224" s="29">
        <v>105</v>
      </c>
      <c r="AE224" s="66">
        <f t="shared" si="58"/>
        <v>6.4141722663408673E-2</v>
      </c>
      <c r="AF224" s="87">
        <f t="shared" si="59"/>
        <v>3</v>
      </c>
      <c r="AG224" s="29">
        <v>39</v>
      </c>
      <c r="AH224" s="66">
        <f t="shared" si="60"/>
        <v>5.7522123893805309E-2</v>
      </c>
      <c r="AI224" s="87">
        <f t="shared" si="61"/>
        <v>4</v>
      </c>
      <c r="AJ224" s="29">
        <v>2</v>
      </c>
      <c r="AK224" s="66">
        <f t="shared" si="62"/>
        <v>3.0769230769230771E-2</v>
      </c>
      <c r="AL224" s="87">
        <f t="shared" si="63"/>
        <v>13</v>
      </c>
      <c r="AM224" s="30">
        <v>909</v>
      </c>
    </row>
    <row r="225" spans="1:39" x14ac:dyDescent="0.25">
      <c r="A225" s="25" t="s">
        <v>459</v>
      </c>
      <c r="B225" s="26" t="s">
        <v>18</v>
      </c>
      <c r="C225" s="27" t="s">
        <v>25</v>
      </c>
      <c r="D225" s="28" t="s">
        <v>460</v>
      </c>
      <c r="E225" s="28" t="str">
        <f>VLOOKUP(D225,Sheet2!A$1:B$353,2,FALSE)</f>
        <v>Rural 50</v>
      </c>
      <c r="F225" s="29">
        <v>18282</v>
      </c>
      <c r="G225" s="29">
        <v>13695</v>
      </c>
      <c r="H225" s="29">
        <v>10754</v>
      </c>
      <c r="I225" s="29">
        <v>8675</v>
      </c>
      <c r="J225" s="29">
        <v>5271</v>
      </c>
      <c r="K225" s="29">
        <v>2674</v>
      </c>
      <c r="L225" s="29">
        <v>1033</v>
      </c>
      <c r="M225" s="29">
        <v>97</v>
      </c>
      <c r="N225" s="30">
        <v>60481</v>
      </c>
      <c r="O225" s="31">
        <v>63</v>
      </c>
      <c r="P225" s="66">
        <f t="shared" si="48"/>
        <v>3.4460124712832295E-3</v>
      </c>
      <c r="Q225" s="87">
        <f t="shared" si="49"/>
        <v>41</v>
      </c>
      <c r="R225" s="29">
        <v>54</v>
      </c>
      <c r="S225" s="66">
        <f t="shared" si="50"/>
        <v>3.9430449069003289E-3</v>
      </c>
      <c r="T225" s="87">
        <f t="shared" si="51"/>
        <v>35</v>
      </c>
      <c r="U225" s="29">
        <v>63</v>
      </c>
      <c r="V225" s="66">
        <f t="shared" si="52"/>
        <v>5.8582852891947181E-3</v>
      </c>
      <c r="W225" s="87">
        <f t="shared" si="53"/>
        <v>25</v>
      </c>
      <c r="X225" s="29">
        <v>44</v>
      </c>
      <c r="Y225" s="66">
        <f t="shared" si="54"/>
        <v>5.0720461095100861E-3</v>
      </c>
      <c r="Z225" s="87">
        <f t="shared" si="55"/>
        <v>29</v>
      </c>
      <c r="AA225" s="29">
        <v>33</v>
      </c>
      <c r="AB225" s="66">
        <f t="shared" si="56"/>
        <v>6.2606715993170177E-3</v>
      </c>
      <c r="AC225" s="87">
        <f t="shared" si="57"/>
        <v>25</v>
      </c>
      <c r="AD225" s="29">
        <v>14</v>
      </c>
      <c r="AE225" s="66">
        <f t="shared" si="58"/>
        <v>5.235602094240838E-3</v>
      </c>
      <c r="AF225" s="87">
        <f t="shared" si="59"/>
        <v>36</v>
      </c>
      <c r="AG225" s="29">
        <v>15</v>
      </c>
      <c r="AH225" s="66">
        <f t="shared" si="60"/>
        <v>1.452081316553727E-2</v>
      </c>
      <c r="AI225" s="87">
        <f t="shared" si="61"/>
        <v>17</v>
      </c>
      <c r="AJ225" s="29">
        <v>3</v>
      </c>
      <c r="AK225" s="66">
        <f t="shared" si="62"/>
        <v>3.0927835051546393E-2</v>
      </c>
      <c r="AL225" s="87">
        <f t="shared" si="63"/>
        <v>18</v>
      </c>
      <c r="AM225" s="30">
        <v>289</v>
      </c>
    </row>
    <row r="226" spans="1:39" x14ac:dyDescent="0.25">
      <c r="A226" s="25" t="s">
        <v>554</v>
      </c>
      <c r="B226" s="26" t="s">
        <v>38</v>
      </c>
      <c r="C226" s="27" t="s">
        <v>39</v>
      </c>
      <c r="D226" s="28" t="s">
        <v>555</v>
      </c>
      <c r="E226" s="28" t="str">
        <f>VLOOKUP(D226,Sheet2!A$1:B$353,2,FALSE)</f>
        <v>Major Urban</v>
      </c>
      <c r="F226" s="29">
        <v>3802</v>
      </c>
      <c r="G226" s="29">
        <v>28975</v>
      </c>
      <c r="H226" s="29">
        <v>33942</v>
      </c>
      <c r="I226" s="29">
        <v>22339</v>
      </c>
      <c r="J226" s="29">
        <v>8111</v>
      </c>
      <c r="K226" s="29">
        <v>1777</v>
      </c>
      <c r="L226" s="29">
        <v>424</v>
      </c>
      <c r="M226" s="29">
        <v>32</v>
      </c>
      <c r="N226" s="30">
        <v>99402</v>
      </c>
      <c r="O226" s="31">
        <v>87</v>
      </c>
      <c r="P226" s="66">
        <f t="shared" si="48"/>
        <v>2.288269331930563E-2</v>
      </c>
      <c r="Q226" s="87">
        <f t="shared" si="49"/>
        <v>14</v>
      </c>
      <c r="R226" s="29">
        <v>368</v>
      </c>
      <c r="S226" s="66">
        <f t="shared" si="50"/>
        <v>1.270060396893874E-2</v>
      </c>
      <c r="T226" s="87">
        <f t="shared" si="51"/>
        <v>17</v>
      </c>
      <c r="U226" s="29">
        <v>285</v>
      </c>
      <c r="V226" s="66">
        <f t="shared" si="52"/>
        <v>8.3966766837546402E-3</v>
      </c>
      <c r="W226" s="87">
        <f t="shared" si="53"/>
        <v>28</v>
      </c>
      <c r="X226" s="29">
        <v>95</v>
      </c>
      <c r="Y226" s="66">
        <f t="shared" si="54"/>
        <v>4.2526523120999154E-3</v>
      </c>
      <c r="Z226" s="87">
        <f t="shared" si="55"/>
        <v>42</v>
      </c>
      <c r="AA226" s="29">
        <v>22</v>
      </c>
      <c r="AB226" s="66">
        <f t="shared" si="56"/>
        <v>2.7123659228208605E-3</v>
      </c>
      <c r="AC226" s="87">
        <f t="shared" si="57"/>
        <v>56</v>
      </c>
      <c r="AD226" s="29">
        <v>3</v>
      </c>
      <c r="AE226" s="66">
        <f t="shared" si="58"/>
        <v>1.6882386043894203E-3</v>
      </c>
      <c r="AF226" s="87">
        <f t="shared" si="59"/>
        <v>61</v>
      </c>
      <c r="AG226" s="29">
        <v>1</v>
      </c>
      <c r="AH226" s="66">
        <f t="shared" si="60"/>
        <v>2.3584905660377358E-3</v>
      </c>
      <c r="AI226" s="87">
        <f t="shared" si="61"/>
        <v>58</v>
      </c>
      <c r="AJ226" s="29">
        <v>1</v>
      </c>
      <c r="AK226" s="66">
        <f t="shared" si="62"/>
        <v>3.125E-2</v>
      </c>
      <c r="AL226" s="87">
        <f t="shared" si="63"/>
        <v>11</v>
      </c>
      <c r="AM226" s="30">
        <v>862</v>
      </c>
    </row>
    <row r="227" spans="1:39" x14ac:dyDescent="0.25">
      <c r="A227" s="25" t="s">
        <v>544</v>
      </c>
      <c r="B227" s="26" t="s">
        <v>18</v>
      </c>
      <c r="C227" s="27" t="s">
        <v>19</v>
      </c>
      <c r="D227" s="28" t="s">
        <v>545</v>
      </c>
      <c r="E227" s="28" t="str">
        <f>VLOOKUP(D227,Sheet2!A$1:B$353,2,FALSE)</f>
        <v>Significant Rural</v>
      </c>
      <c r="F227" s="29">
        <v>3496</v>
      </c>
      <c r="G227" s="29">
        <v>5226</v>
      </c>
      <c r="H227" s="29">
        <v>13269</v>
      </c>
      <c r="I227" s="29">
        <v>9670</v>
      </c>
      <c r="J227" s="29">
        <v>6401</v>
      </c>
      <c r="K227" s="29">
        <v>4445</v>
      </c>
      <c r="L227" s="29">
        <v>4960</v>
      </c>
      <c r="M227" s="29">
        <v>473</v>
      </c>
      <c r="N227" s="30">
        <v>47940</v>
      </c>
      <c r="O227" s="31">
        <v>43</v>
      </c>
      <c r="P227" s="66">
        <f t="shared" si="48"/>
        <v>1.2299771167048055E-2</v>
      </c>
      <c r="Q227" s="87">
        <f t="shared" si="49"/>
        <v>17</v>
      </c>
      <c r="R227" s="29">
        <v>60</v>
      </c>
      <c r="S227" s="66">
        <f t="shared" si="50"/>
        <v>1.1481056257175661E-2</v>
      </c>
      <c r="T227" s="87">
        <f t="shared" si="51"/>
        <v>8</v>
      </c>
      <c r="U227" s="29">
        <v>96</v>
      </c>
      <c r="V227" s="66">
        <f t="shared" si="52"/>
        <v>7.2349084331901426E-3</v>
      </c>
      <c r="W227" s="87">
        <f t="shared" si="53"/>
        <v>19</v>
      </c>
      <c r="X227" s="29">
        <v>76</v>
      </c>
      <c r="Y227" s="66">
        <f t="shared" si="54"/>
        <v>7.8593588417786974E-3</v>
      </c>
      <c r="Z227" s="87">
        <f t="shared" si="55"/>
        <v>12</v>
      </c>
      <c r="AA227" s="29">
        <v>54</v>
      </c>
      <c r="AB227" s="66">
        <f t="shared" si="56"/>
        <v>8.4361818465864703E-3</v>
      </c>
      <c r="AC227" s="87">
        <f t="shared" si="57"/>
        <v>11</v>
      </c>
      <c r="AD227" s="29">
        <v>31</v>
      </c>
      <c r="AE227" s="66">
        <f t="shared" si="58"/>
        <v>6.9741282339707538E-3</v>
      </c>
      <c r="AF227" s="87">
        <f t="shared" si="59"/>
        <v>22</v>
      </c>
      <c r="AG227" s="29">
        <v>45</v>
      </c>
      <c r="AH227" s="66">
        <f t="shared" si="60"/>
        <v>9.0725806451612909E-3</v>
      </c>
      <c r="AI227" s="87">
        <f t="shared" si="61"/>
        <v>21</v>
      </c>
      <c r="AJ227" s="29">
        <v>15</v>
      </c>
      <c r="AK227" s="66">
        <f t="shared" si="62"/>
        <v>3.1712473572938688E-2</v>
      </c>
      <c r="AL227" s="87">
        <f t="shared" si="63"/>
        <v>15</v>
      </c>
      <c r="AM227" s="30">
        <v>420</v>
      </c>
    </row>
    <row r="228" spans="1:39" x14ac:dyDescent="0.25">
      <c r="A228" s="25" t="s">
        <v>134</v>
      </c>
      <c r="B228" s="26" t="s">
        <v>18</v>
      </c>
      <c r="C228" s="27" t="s">
        <v>22</v>
      </c>
      <c r="D228" s="28" t="s">
        <v>135</v>
      </c>
      <c r="E228" s="28" t="str">
        <f>VLOOKUP(D228,Sheet2!A$1:B$353,2,FALSE)</f>
        <v>Significant Rural</v>
      </c>
      <c r="F228" s="29">
        <v>14464</v>
      </c>
      <c r="G228" s="29">
        <v>10545</v>
      </c>
      <c r="H228" s="29">
        <v>8921</v>
      </c>
      <c r="I228" s="29">
        <v>6195</v>
      </c>
      <c r="J228" s="29">
        <v>4345</v>
      </c>
      <c r="K228" s="29">
        <v>1809</v>
      </c>
      <c r="L228" s="29">
        <v>798</v>
      </c>
      <c r="M228" s="29">
        <v>63</v>
      </c>
      <c r="N228" s="30">
        <v>47140</v>
      </c>
      <c r="O228" s="31">
        <v>15</v>
      </c>
      <c r="P228" s="66">
        <f t="shared" si="48"/>
        <v>1.0370575221238939E-3</v>
      </c>
      <c r="Q228" s="87">
        <f t="shared" si="49"/>
        <v>54</v>
      </c>
      <c r="R228" s="29">
        <v>23</v>
      </c>
      <c r="S228" s="66">
        <f t="shared" si="50"/>
        <v>2.1811284969179708E-3</v>
      </c>
      <c r="T228" s="87">
        <f t="shared" si="51"/>
        <v>53</v>
      </c>
      <c r="U228" s="29">
        <v>11</v>
      </c>
      <c r="V228" s="66">
        <f t="shared" si="52"/>
        <v>1.2330456226880395E-3</v>
      </c>
      <c r="W228" s="87">
        <f t="shared" si="53"/>
        <v>54</v>
      </c>
      <c r="X228" s="29">
        <v>10</v>
      </c>
      <c r="Y228" s="66">
        <f t="shared" si="54"/>
        <v>1.6142050040355124E-3</v>
      </c>
      <c r="Z228" s="87">
        <f t="shared" si="55"/>
        <v>52</v>
      </c>
      <c r="AA228" s="29">
        <v>9</v>
      </c>
      <c r="AB228" s="66">
        <f t="shared" si="56"/>
        <v>2.0713463751438435E-3</v>
      </c>
      <c r="AC228" s="87">
        <f t="shared" si="57"/>
        <v>51</v>
      </c>
      <c r="AD228" s="29">
        <v>7</v>
      </c>
      <c r="AE228" s="66">
        <f t="shared" si="58"/>
        <v>3.869541182974019E-3</v>
      </c>
      <c r="AF228" s="87">
        <f t="shared" si="59"/>
        <v>40</v>
      </c>
      <c r="AG228" s="29">
        <v>0</v>
      </c>
      <c r="AH228" s="66">
        <f t="shared" si="60"/>
        <v>0</v>
      </c>
      <c r="AI228" s="87">
        <f t="shared" si="61"/>
        <v>52</v>
      </c>
      <c r="AJ228" s="29">
        <v>2</v>
      </c>
      <c r="AK228" s="66">
        <f t="shared" si="62"/>
        <v>3.1746031746031744E-2</v>
      </c>
      <c r="AL228" s="87">
        <f t="shared" si="63"/>
        <v>14</v>
      </c>
      <c r="AM228" s="30">
        <v>77</v>
      </c>
    </row>
    <row r="229" spans="1:39" x14ac:dyDescent="0.25">
      <c r="A229" s="25" t="s">
        <v>499</v>
      </c>
      <c r="B229" s="26" t="s">
        <v>18</v>
      </c>
      <c r="C229" s="27" t="s">
        <v>60</v>
      </c>
      <c r="D229" s="28" t="s">
        <v>500</v>
      </c>
      <c r="E229" s="28" t="str">
        <f>VLOOKUP(D229,Sheet2!A$1:B$353,2,FALSE)</f>
        <v>Rural 80</v>
      </c>
      <c r="F229" s="29">
        <v>3263</v>
      </c>
      <c r="G229" s="29">
        <v>7450</v>
      </c>
      <c r="H229" s="29">
        <v>15388</v>
      </c>
      <c r="I229" s="29">
        <v>9130</v>
      </c>
      <c r="J229" s="29">
        <v>8632</v>
      </c>
      <c r="K229" s="29">
        <v>5023</v>
      </c>
      <c r="L229" s="29">
        <v>4698</v>
      </c>
      <c r="M229" s="29">
        <v>817</v>
      </c>
      <c r="N229" s="30">
        <v>54401</v>
      </c>
      <c r="O229" s="31">
        <v>50</v>
      </c>
      <c r="P229" s="66">
        <f t="shared" si="48"/>
        <v>1.5323322096230463E-2</v>
      </c>
      <c r="Q229" s="87">
        <f t="shared" si="49"/>
        <v>31</v>
      </c>
      <c r="R229" s="29">
        <v>68</v>
      </c>
      <c r="S229" s="66">
        <f t="shared" si="50"/>
        <v>9.1275167785234892E-3</v>
      </c>
      <c r="T229" s="87">
        <f t="shared" si="51"/>
        <v>29</v>
      </c>
      <c r="U229" s="29">
        <v>169</v>
      </c>
      <c r="V229" s="66">
        <f t="shared" si="52"/>
        <v>1.0982583831557058E-2</v>
      </c>
      <c r="W229" s="87">
        <f t="shared" si="53"/>
        <v>25</v>
      </c>
      <c r="X229" s="29">
        <v>98</v>
      </c>
      <c r="Y229" s="66">
        <f t="shared" si="54"/>
        <v>1.0733844468784228E-2</v>
      </c>
      <c r="Z229" s="87">
        <f t="shared" si="55"/>
        <v>30</v>
      </c>
      <c r="AA229" s="29">
        <v>89</v>
      </c>
      <c r="AB229" s="66">
        <f t="shared" si="56"/>
        <v>1.031047265987025E-2</v>
      </c>
      <c r="AC229" s="87">
        <f t="shared" si="57"/>
        <v>31</v>
      </c>
      <c r="AD229" s="29">
        <v>54</v>
      </c>
      <c r="AE229" s="66">
        <f t="shared" si="58"/>
        <v>1.0750547481584711E-2</v>
      </c>
      <c r="AF229" s="87">
        <f t="shared" si="59"/>
        <v>34</v>
      </c>
      <c r="AG229" s="29">
        <v>58</v>
      </c>
      <c r="AH229" s="66">
        <f t="shared" si="60"/>
        <v>1.2345679012345678E-2</v>
      </c>
      <c r="AI229" s="87">
        <f t="shared" si="61"/>
        <v>39</v>
      </c>
      <c r="AJ229" s="29">
        <v>26</v>
      </c>
      <c r="AK229" s="66">
        <f t="shared" si="62"/>
        <v>3.182374541003672E-2</v>
      </c>
      <c r="AL229" s="87">
        <f t="shared" si="63"/>
        <v>41</v>
      </c>
      <c r="AM229" s="30">
        <v>612</v>
      </c>
    </row>
    <row r="230" spans="1:39" x14ac:dyDescent="0.25">
      <c r="A230" s="25" t="s">
        <v>183</v>
      </c>
      <c r="B230" s="26" t="s">
        <v>18</v>
      </c>
      <c r="C230" s="27" t="s">
        <v>19</v>
      </c>
      <c r="D230" s="28" t="s">
        <v>184</v>
      </c>
      <c r="E230" s="28" t="str">
        <f>VLOOKUP(D230,Sheet2!A$1:B$353,2,FALSE)</f>
        <v>Rural 50</v>
      </c>
      <c r="F230" s="29">
        <v>2787</v>
      </c>
      <c r="G230" s="29">
        <v>5350</v>
      </c>
      <c r="H230" s="29">
        <v>11867</v>
      </c>
      <c r="I230" s="29">
        <v>10066</v>
      </c>
      <c r="J230" s="29">
        <v>8389</v>
      </c>
      <c r="K230" s="29">
        <v>5907</v>
      </c>
      <c r="L230" s="29">
        <v>4434</v>
      </c>
      <c r="M230" s="29">
        <v>627</v>
      </c>
      <c r="N230" s="30">
        <v>49427</v>
      </c>
      <c r="O230" s="31">
        <v>84</v>
      </c>
      <c r="P230" s="66">
        <f t="shared" si="48"/>
        <v>3.0139935414424113E-2</v>
      </c>
      <c r="Q230" s="87">
        <f t="shared" si="49"/>
        <v>9</v>
      </c>
      <c r="R230" s="29">
        <v>24</v>
      </c>
      <c r="S230" s="66">
        <f t="shared" si="50"/>
        <v>4.485981308411215E-3</v>
      </c>
      <c r="T230" s="87">
        <f t="shared" si="51"/>
        <v>32</v>
      </c>
      <c r="U230" s="29">
        <v>53</v>
      </c>
      <c r="V230" s="66">
        <f t="shared" si="52"/>
        <v>4.4661666807112163E-3</v>
      </c>
      <c r="W230" s="87">
        <f t="shared" si="53"/>
        <v>33</v>
      </c>
      <c r="X230" s="29">
        <v>55</v>
      </c>
      <c r="Y230" s="66">
        <f t="shared" si="54"/>
        <v>5.4639380091396784E-3</v>
      </c>
      <c r="Z230" s="87">
        <f t="shared" si="55"/>
        <v>25</v>
      </c>
      <c r="AA230" s="29">
        <v>46</v>
      </c>
      <c r="AB230" s="66">
        <f t="shared" si="56"/>
        <v>5.4833710811777328E-3</v>
      </c>
      <c r="AC230" s="87">
        <f t="shared" si="57"/>
        <v>29</v>
      </c>
      <c r="AD230" s="29">
        <v>33</v>
      </c>
      <c r="AE230" s="66">
        <f t="shared" si="58"/>
        <v>5.5865921787709499E-3</v>
      </c>
      <c r="AF230" s="87">
        <f t="shared" si="59"/>
        <v>34</v>
      </c>
      <c r="AG230" s="29">
        <v>48</v>
      </c>
      <c r="AH230" s="66">
        <f t="shared" si="60"/>
        <v>1.0825439783491205E-2</v>
      </c>
      <c r="AI230" s="87">
        <f t="shared" si="61"/>
        <v>26</v>
      </c>
      <c r="AJ230" s="29">
        <v>20</v>
      </c>
      <c r="AK230" s="66">
        <f t="shared" si="62"/>
        <v>3.1897926634768738E-2</v>
      </c>
      <c r="AL230" s="87">
        <f t="shared" si="63"/>
        <v>17</v>
      </c>
      <c r="AM230" s="30">
        <v>363</v>
      </c>
    </row>
    <row r="231" spans="1:39" x14ac:dyDescent="0.25">
      <c r="A231" s="25" t="s">
        <v>65</v>
      </c>
      <c r="B231" s="26" t="s">
        <v>54</v>
      </c>
      <c r="C231" s="27" t="s">
        <v>22</v>
      </c>
      <c r="D231" s="28" t="s">
        <v>634</v>
      </c>
      <c r="E231" s="28" t="str">
        <f>VLOOKUP(D231,Sheet2!A$1:B$353,2,FALSE)</f>
        <v>Large Urban</v>
      </c>
      <c r="F231" s="29">
        <v>31744</v>
      </c>
      <c r="G231" s="29">
        <v>20667</v>
      </c>
      <c r="H231" s="29">
        <v>11220</v>
      </c>
      <c r="I231" s="29">
        <v>4605</v>
      </c>
      <c r="J231" s="29">
        <v>1817</v>
      </c>
      <c r="K231" s="29">
        <v>547</v>
      </c>
      <c r="L231" s="29">
        <v>259</v>
      </c>
      <c r="M231" s="29">
        <v>31</v>
      </c>
      <c r="N231" s="30">
        <v>70890</v>
      </c>
      <c r="O231" s="31">
        <v>330</v>
      </c>
      <c r="P231" s="66">
        <f t="shared" si="48"/>
        <v>1.0395665322580645E-2</v>
      </c>
      <c r="Q231" s="87">
        <f t="shared" si="49"/>
        <v>9</v>
      </c>
      <c r="R231" s="29">
        <v>206</v>
      </c>
      <c r="S231" s="66">
        <f t="shared" si="50"/>
        <v>9.967581168045676E-3</v>
      </c>
      <c r="T231" s="87">
        <f t="shared" si="51"/>
        <v>10</v>
      </c>
      <c r="U231" s="29">
        <v>127</v>
      </c>
      <c r="V231" s="66">
        <f t="shared" si="52"/>
        <v>1.1319073083778965E-2</v>
      </c>
      <c r="W231" s="87">
        <f t="shared" si="53"/>
        <v>8</v>
      </c>
      <c r="X231" s="29">
        <v>43</v>
      </c>
      <c r="Y231" s="66">
        <f t="shared" si="54"/>
        <v>9.3376764386536373E-3</v>
      </c>
      <c r="Z231" s="87">
        <f t="shared" si="55"/>
        <v>14</v>
      </c>
      <c r="AA231" s="29">
        <v>31</v>
      </c>
      <c r="AB231" s="66">
        <f t="shared" si="56"/>
        <v>1.7061089708310401E-2</v>
      </c>
      <c r="AC231" s="87">
        <f t="shared" si="57"/>
        <v>8</v>
      </c>
      <c r="AD231" s="29">
        <v>1</v>
      </c>
      <c r="AE231" s="66">
        <f t="shared" si="58"/>
        <v>1.8281535648994515E-3</v>
      </c>
      <c r="AF231" s="87">
        <f t="shared" si="59"/>
        <v>33</v>
      </c>
      <c r="AG231" s="29">
        <v>3</v>
      </c>
      <c r="AH231" s="66">
        <f t="shared" si="60"/>
        <v>1.1583011583011582E-2</v>
      </c>
      <c r="AI231" s="87">
        <f t="shared" si="61"/>
        <v>11</v>
      </c>
      <c r="AJ231" s="29">
        <v>1</v>
      </c>
      <c r="AK231" s="66">
        <f t="shared" si="62"/>
        <v>3.2258064516129031E-2</v>
      </c>
      <c r="AL231" s="87">
        <f t="shared" si="63"/>
        <v>12</v>
      </c>
      <c r="AM231" s="30">
        <v>742</v>
      </c>
    </row>
    <row r="232" spans="1:39" x14ac:dyDescent="0.25">
      <c r="A232" s="25" t="s">
        <v>316</v>
      </c>
      <c r="B232" s="26" t="s">
        <v>18</v>
      </c>
      <c r="C232" s="27" t="s">
        <v>10</v>
      </c>
      <c r="D232" s="28" t="s">
        <v>317</v>
      </c>
      <c r="E232" s="28" t="str">
        <f>VLOOKUP(D232,Sheet2!A$1:B$353,2,FALSE)</f>
        <v>Rural 80</v>
      </c>
      <c r="F232" s="29">
        <v>2253</v>
      </c>
      <c r="G232" s="29">
        <v>3613</v>
      </c>
      <c r="H232" s="29">
        <v>7706</v>
      </c>
      <c r="I232" s="29">
        <v>5026</v>
      </c>
      <c r="J232" s="29">
        <v>4286</v>
      </c>
      <c r="K232" s="29">
        <v>2597</v>
      </c>
      <c r="L232" s="29">
        <v>1363</v>
      </c>
      <c r="M232" s="29">
        <v>154</v>
      </c>
      <c r="N232" s="30">
        <v>26998</v>
      </c>
      <c r="O232" s="31">
        <v>91</v>
      </c>
      <c r="P232" s="66">
        <f t="shared" si="48"/>
        <v>4.0390590324012425E-2</v>
      </c>
      <c r="Q232" s="87">
        <f t="shared" si="49"/>
        <v>13</v>
      </c>
      <c r="R232" s="29">
        <v>74</v>
      </c>
      <c r="S232" s="66">
        <f t="shared" si="50"/>
        <v>2.0481594243011349E-2</v>
      </c>
      <c r="T232" s="87">
        <f t="shared" si="51"/>
        <v>21</v>
      </c>
      <c r="U232" s="29">
        <v>73</v>
      </c>
      <c r="V232" s="66">
        <f t="shared" si="52"/>
        <v>9.4731378146898516E-3</v>
      </c>
      <c r="W232" s="87">
        <f t="shared" si="53"/>
        <v>29</v>
      </c>
      <c r="X232" s="29">
        <v>44</v>
      </c>
      <c r="Y232" s="66">
        <f t="shared" si="54"/>
        <v>8.7544767210505376E-3</v>
      </c>
      <c r="Z232" s="87">
        <f t="shared" si="55"/>
        <v>36</v>
      </c>
      <c r="AA232" s="29">
        <v>32</v>
      </c>
      <c r="AB232" s="66">
        <f t="shared" si="56"/>
        <v>7.466168922071862E-3</v>
      </c>
      <c r="AC232" s="87">
        <f t="shared" si="57"/>
        <v>39</v>
      </c>
      <c r="AD232" s="29">
        <v>19</v>
      </c>
      <c r="AE232" s="66">
        <f t="shared" si="58"/>
        <v>7.3161340007701194E-3</v>
      </c>
      <c r="AF232" s="87">
        <f t="shared" si="59"/>
        <v>39</v>
      </c>
      <c r="AG232" s="29">
        <v>14</v>
      </c>
      <c r="AH232" s="66">
        <f t="shared" si="60"/>
        <v>1.0271460014673514E-2</v>
      </c>
      <c r="AI232" s="87">
        <f t="shared" si="61"/>
        <v>41</v>
      </c>
      <c r="AJ232" s="29">
        <v>5</v>
      </c>
      <c r="AK232" s="66">
        <f t="shared" si="62"/>
        <v>3.2467532467532464E-2</v>
      </c>
      <c r="AL232" s="87">
        <f t="shared" si="63"/>
        <v>40</v>
      </c>
      <c r="AM232" s="30">
        <v>352</v>
      </c>
    </row>
    <row r="233" spans="1:39" x14ac:dyDescent="0.25">
      <c r="A233" s="25" t="s">
        <v>599</v>
      </c>
      <c r="B233" s="26" t="s">
        <v>54</v>
      </c>
      <c r="C233" s="27" t="s">
        <v>19</v>
      </c>
      <c r="D233" s="28" t="s">
        <v>694</v>
      </c>
      <c r="E233" s="28" t="str">
        <f>VLOOKUP(D233,Sheet2!A$1:B$353,2,FALSE)</f>
        <v>Large Urban</v>
      </c>
      <c r="F233" s="29">
        <v>1787</v>
      </c>
      <c r="G233" s="29">
        <v>3430</v>
      </c>
      <c r="H233" s="29">
        <v>9668</v>
      </c>
      <c r="I233" s="29">
        <v>17740</v>
      </c>
      <c r="J233" s="29">
        <v>14489</v>
      </c>
      <c r="K233" s="29">
        <v>9384</v>
      </c>
      <c r="L233" s="29">
        <v>5902</v>
      </c>
      <c r="M233" s="29">
        <v>461</v>
      </c>
      <c r="N233" s="30">
        <v>62861</v>
      </c>
      <c r="O233" s="31">
        <v>32</v>
      </c>
      <c r="P233" s="66">
        <f t="shared" si="48"/>
        <v>1.790710688304421E-2</v>
      </c>
      <c r="Q233" s="87">
        <f t="shared" si="49"/>
        <v>6</v>
      </c>
      <c r="R233" s="29">
        <v>54</v>
      </c>
      <c r="S233" s="66">
        <f t="shared" si="50"/>
        <v>1.574344023323615E-2</v>
      </c>
      <c r="T233" s="87">
        <f t="shared" si="51"/>
        <v>3</v>
      </c>
      <c r="U233" s="29">
        <v>81</v>
      </c>
      <c r="V233" s="66">
        <f t="shared" si="52"/>
        <v>8.3781547372776162E-3</v>
      </c>
      <c r="W233" s="87">
        <f t="shared" si="53"/>
        <v>13</v>
      </c>
      <c r="X233" s="29">
        <v>73</v>
      </c>
      <c r="Y233" s="66">
        <f t="shared" si="54"/>
        <v>4.1149943630214205E-3</v>
      </c>
      <c r="Z233" s="87">
        <f t="shared" si="55"/>
        <v>25</v>
      </c>
      <c r="AA233" s="29">
        <v>58</v>
      </c>
      <c r="AB233" s="66">
        <f t="shared" si="56"/>
        <v>4.0030367865277108E-3</v>
      </c>
      <c r="AC233" s="87">
        <f t="shared" si="57"/>
        <v>24</v>
      </c>
      <c r="AD233" s="29">
        <v>36</v>
      </c>
      <c r="AE233" s="66">
        <f t="shared" si="58"/>
        <v>3.8363171355498722E-3</v>
      </c>
      <c r="AF233" s="87">
        <f t="shared" si="59"/>
        <v>27</v>
      </c>
      <c r="AG233" s="29">
        <v>41</v>
      </c>
      <c r="AH233" s="66">
        <f t="shared" si="60"/>
        <v>6.946797695696374E-3</v>
      </c>
      <c r="AI233" s="87">
        <f t="shared" si="61"/>
        <v>18</v>
      </c>
      <c r="AJ233" s="29">
        <v>15</v>
      </c>
      <c r="AK233" s="66">
        <f t="shared" si="62"/>
        <v>3.2537960954446853E-2</v>
      </c>
      <c r="AL233" s="87">
        <f t="shared" si="63"/>
        <v>11</v>
      </c>
      <c r="AM233" s="30">
        <v>390</v>
      </c>
    </row>
    <row r="234" spans="1:39" x14ac:dyDescent="0.25">
      <c r="A234" s="25" t="s">
        <v>467</v>
      </c>
      <c r="B234" s="26" t="s">
        <v>18</v>
      </c>
      <c r="C234" s="27" t="s">
        <v>19</v>
      </c>
      <c r="D234" s="28" t="s">
        <v>468</v>
      </c>
      <c r="E234" s="28" t="str">
        <f>VLOOKUP(D234,Sheet2!A$1:B$353,2,FALSE)</f>
        <v>Rural 80</v>
      </c>
      <c r="F234" s="29">
        <v>2210</v>
      </c>
      <c r="G234" s="29">
        <v>5031</v>
      </c>
      <c r="H234" s="29">
        <v>15239</v>
      </c>
      <c r="I234" s="29">
        <v>13079</v>
      </c>
      <c r="J234" s="29">
        <v>9320</v>
      </c>
      <c r="K234" s="29">
        <v>5864</v>
      </c>
      <c r="L234" s="29">
        <v>5501</v>
      </c>
      <c r="M234" s="29">
        <v>781</v>
      </c>
      <c r="N234" s="30">
        <v>57025</v>
      </c>
      <c r="O234" s="31">
        <v>28</v>
      </c>
      <c r="P234" s="66">
        <f t="shared" si="48"/>
        <v>1.2669683257918552E-2</v>
      </c>
      <c r="Q234" s="87">
        <f t="shared" si="49"/>
        <v>36</v>
      </c>
      <c r="R234" s="29">
        <v>34</v>
      </c>
      <c r="S234" s="66">
        <f t="shared" si="50"/>
        <v>6.7580997813555957E-3</v>
      </c>
      <c r="T234" s="87">
        <f t="shared" si="51"/>
        <v>38</v>
      </c>
      <c r="U234" s="29">
        <v>57</v>
      </c>
      <c r="V234" s="66">
        <f t="shared" si="52"/>
        <v>3.7404029135770065E-3</v>
      </c>
      <c r="W234" s="87">
        <f t="shared" si="53"/>
        <v>49</v>
      </c>
      <c r="X234" s="29">
        <v>74</v>
      </c>
      <c r="Y234" s="66">
        <f t="shared" si="54"/>
        <v>5.6579249178071722E-3</v>
      </c>
      <c r="Z234" s="87">
        <f t="shared" si="55"/>
        <v>40</v>
      </c>
      <c r="AA234" s="29">
        <v>75</v>
      </c>
      <c r="AB234" s="66">
        <f t="shared" si="56"/>
        <v>8.0472103004291841E-3</v>
      </c>
      <c r="AC234" s="87">
        <f t="shared" si="57"/>
        <v>38</v>
      </c>
      <c r="AD234" s="29">
        <v>51</v>
      </c>
      <c r="AE234" s="66">
        <f t="shared" si="58"/>
        <v>8.6971350613915411E-3</v>
      </c>
      <c r="AF234" s="87">
        <f t="shared" si="59"/>
        <v>37</v>
      </c>
      <c r="AG234" s="29">
        <v>69</v>
      </c>
      <c r="AH234" s="66">
        <f t="shared" si="60"/>
        <v>1.2543173968369388E-2</v>
      </c>
      <c r="AI234" s="87">
        <f t="shared" si="61"/>
        <v>38</v>
      </c>
      <c r="AJ234" s="29">
        <v>26</v>
      </c>
      <c r="AK234" s="66">
        <f t="shared" si="62"/>
        <v>3.3290653008962869E-2</v>
      </c>
      <c r="AL234" s="87">
        <f t="shared" si="63"/>
        <v>39</v>
      </c>
      <c r="AM234" s="30">
        <v>414</v>
      </c>
    </row>
    <row r="235" spans="1:39" x14ac:dyDescent="0.25">
      <c r="A235" s="25" t="s">
        <v>442</v>
      </c>
      <c r="B235" s="26" t="s">
        <v>18</v>
      </c>
      <c r="C235" s="27" t="s">
        <v>19</v>
      </c>
      <c r="D235" s="28" t="s">
        <v>443</v>
      </c>
      <c r="E235" s="28" t="str">
        <f>VLOOKUP(D235,Sheet2!A$1:B$353,2,FALSE)</f>
        <v>Significant Rural</v>
      </c>
      <c r="F235" s="29">
        <v>6677</v>
      </c>
      <c r="G235" s="29">
        <v>12139</v>
      </c>
      <c r="H235" s="29">
        <v>13696</v>
      </c>
      <c r="I235" s="29">
        <v>7584</v>
      </c>
      <c r="J235" s="29">
        <v>4662</v>
      </c>
      <c r="K235" s="29">
        <v>2567</v>
      </c>
      <c r="L235" s="29">
        <v>1800</v>
      </c>
      <c r="M235" s="29">
        <v>90</v>
      </c>
      <c r="N235" s="30">
        <v>49215</v>
      </c>
      <c r="O235" s="31">
        <v>116</v>
      </c>
      <c r="P235" s="66">
        <f t="shared" si="48"/>
        <v>1.7373071738804851E-2</v>
      </c>
      <c r="Q235" s="87">
        <f t="shared" si="49"/>
        <v>10</v>
      </c>
      <c r="R235" s="29">
        <v>181</v>
      </c>
      <c r="S235" s="66">
        <f t="shared" si="50"/>
        <v>1.4910618667106022E-2</v>
      </c>
      <c r="T235" s="87">
        <f t="shared" si="51"/>
        <v>3</v>
      </c>
      <c r="U235" s="29">
        <v>293</v>
      </c>
      <c r="V235" s="66">
        <f t="shared" si="52"/>
        <v>2.1393107476635514E-2</v>
      </c>
      <c r="W235" s="87">
        <f t="shared" si="53"/>
        <v>3</v>
      </c>
      <c r="X235" s="29">
        <v>168</v>
      </c>
      <c r="Y235" s="66">
        <f t="shared" si="54"/>
        <v>2.2151898734177215E-2</v>
      </c>
      <c r="Z235" s="87">
        <f t="shared" si="55"/>
        <v>3</v>
      </c>
      <c r="AA235" s="29">
        <v>79</v>
      </c>
      <c r="AB235" s="66">
        <f t="shared" si="56"/>
        <v>1.6945516945516947E-2</v>
      </c>
      <c r="AC235" s="87">
        <f t="shared" si="57"/>
        <v>5</v>
      </c>
      <c r="AD235" s="29">
        <v>72</v>
      </c>
      <c r="AE235" s="66">
        <f t="shared" si="58"/>
        <v>2.8048305414881184E-2</v>
      </c>
      <c r="AF235" s="87">
        <f t="shared" si="59"/>
        <v>4</v>
      </c>
      <c r="AG235" s="29">
        <v>59</v>
      </c>
      <c r="AH235" s="66">
        <f t="shared" si="60"/>
        <v>3.2777777777777781E-2</v>
      </c>
      <c r="AI235" s="87">
        <f t="shared" si="61"/>
        <v>5</v>
      </c>
      <c r="AJ235" s="29">
        <v>3</v>
      </c>
      <c r="AK235" s="66">
        <f t="shared" si="62"/>
        <v>3.3333333333333333E-2</v>
      </c>
      <c r="AL235" s="87">
        <f t="shared" si="63"/>
        <v>13</v>
      </c>
      <c r="AM235" s="30">
        <v>971</v>
      </c>
    </row>
    <row r="236" spans="1:39" x14ac:dyDescent="0.25">
      <c r="A236" s="25" t="s">
        <v>106</v>
      </c>
      <c r="B236" s="26" t="s">
        <v>107</v>
      </c>
      <c r="C236" s="27" t="s">
        <v>39</v>
      </c>
      <c r="D236" s="28" t="s">
        <v>108</v>
      </c>
      <c r="E236" s="28" t="str">
        <f>VLOOKUP(D236,Sheet2!A$1:B$353,2,FALSE)</f>
        <v>Major Urban</v>
      </c>
      <c r="F236" s="29">
        <v>3858</v>
      </c>
      <c r="G236" s="29">
        <v>11153</v>
      </c>
      <c r="H236" s="29">
        <v>19874</v>
      </c>
      <c r="I236" s="29">
        <v>24871</v>
      </c>
      <c r="J236" s="29">
        <v>17166</v>
      </c>
      <c r="K236" s="29">
        <v>10656</v>
      </c>
      <c r="L236" s="29">
        <v>11844</v>
      </c>
      <c r="M236" s="29">
        <v>4362</v>
      </c>
      <c r="N236" s="30">
        <v>103784</v>
      </c>
      <c r="O236" s="31">
        <v>412</v>
      </c>
      <c r="P236" s="66">
        <f t="shared" si="48"/>
        <v>0.10679108346293416</v>
      </c>
      <c r="Q236" s="87">
        <f t="shared" si="49"/>
        <v>1</v>
      </c>
      <c r="R236" s="29">
        <v>690</v>
      </c>
      <c r="S236" s="66">
        <f t="shared" si="50"/>
        <v>6.186676230610598E-2</v>
      </c>
      <c r="T236" s="87">
        <f t="shared" si="51"/>
        <v>2</v>
      </c>
      <c r="U236" s="29">
        <v>677</v>
      </c>
      <c r="V236" s="66">
        <f t="shared" si="52"/>
        <v>3.4064607024252791E-2</v>
      </c>
      <c r="W236" s="87">
        <f t="shared" si="53"/>
        <v>3</v>
      </c>
      <c r="X236" s="29">
        <v>1007</v>
      </c>
      <c r="Y236" s="66">
        <f t="shared" si="54"/>
        <v>4.048892284186402E-2</v>
      </c>
      <c r="Z236" s="87">
        <f t="shared" si="55"/>
        <v>4</v>
      </c>
      <c r="AA236" s="29">
        <v>844</v>
      </c>
      <c r="AB236" s="66">
        <f t="shared" si="56"/>
        <v>4.9166957940114178E-2</v>
      </c>
      <c r="AC236" s="87">
        <f t="shared" si="57"/>
        <v>4</v>
      </c>
      <c r="AD236" s="29">
        <v>550</v>
      </c>
      <c r="AE236" s="66">
        <f t="shared" si="58"/>
        <v>5.1614114114114117E-2</v>
      </c>
      <c r="AF236" s="87">
        <f t="shared" si="59"/>
        <v>6</v>
      </c>
      <c r="AG236" s="29">
        <v>509</v>
      </c>
      <c r="AH236" s="66">
        <f t="shared" si="60"/>
        <v>4.2975346166835529E-2</v>
      </c>
      <c r="AI236" s="87">
        <f t="shared" si="61"/>
        <v>5</v>
      </c>
      <c r="AJ236" s="29">
        <v>147</v>
      </c>
      <c r="AK236" s="66">
        <f t="shared" si="62"/>
        <v>3.3700137551581841E-2</v>
      </c>
      <c r="AL236" s="87">
        <f t="shared" si="63"/>
        <v>10</v>
      </c>
      <c r="AM236" s="30">
        <v>4836</v>
      </c>
    </row>
    <row r="237" spans="1:39" x14ac:dyDescent="0.25">
      <c r="A237" s="25" t="s">
        <v>194</v>
      </c>
      <c r="B237" s="26" t="s">
        <v>18</v>
      </c>
      <c r="C237" s="27" t="s">
        <v>19</v>
      </c>
      <c r="D237" s="28" t="s">
        <v>195</v>
      </c>
      <c r="E237" s="28" t="str">
        <f>VLOOKUP(D237,Sheet2!A$1:B$353,2,FALSE)</f>
        <v>Other Urban</v>
      </c>
      <c r="F237" s="29">
        <v>8180</v>
      </c>
      <c r="G237" s="29">
        <v>12748</v>
      </c>
      <c r="H237" s="29">
        <v>10592</v>
      </c>
      <c r="I237" s="29">
        <v>8540</v>
      </c>
      <c r="J237" s="29">
        <v>4484</v>
      </c>
      <c r="K237" s="29">
        <v>2014</v>
      </c>
      <c r="L237" s="29">
        <v>1096</v>
      </c>
      <c r="M237" s="29">
        <v>89</v>
      </c>
      <c r="N237" s="30">
        <v>47743</v>
      </c>
      <c r="O237" s="31">
        <v>91</v>
      </c>
      <c r="P237" s="66">
        <f t="shared" si="48"/>
        <v>1.1124694376528117E-2</v>
      </c>
      <c r="Q237" s="87">
        <f t="shared" si="49"/>
        <v>20</v>
      </c>
      <c r="R237" s="29">
        <v>116</v>
      </c>
      <c r="S237" s="66">
        <f t="shared" si="50"/>
        <v>9.099466582993411E-3</v>
      </c>
      <c r="T237" s="87">
        <f t="shared" si="51"/>
        <v>18</v>
      </c>
      <c r="U237" s="29">
        <v>196</v>
      </c>
      <c r="V237" s="66">
        <f t="shared" si="52"/>
        <v>1.8504531722054379E-2</v>
      </c>
      <c r="W237" s="87">
        <f t="shared" si="53"/>
        <v>5</v>
      </c>
      <c r="X237" s="29">
        <v>363</v>
      </c>
      <c r="Y237" s="66">
        <f t="shared" si="54"/>
        <v>4.2505854800936771E-2</v>
      </c>
      <c r="Z237" s="87">
        <f t="shared" si="55"/>
        <v>1</v>
      </c>
      <c r="AA237" s="29">
        <v>204</v>
      </c>
      <c r="AB237" s="66">
        <f t="shared" si="56"/>
        <v>4.5495093666369314E-2</v>
      </c>
      <c r="AC237" s="87">
        <f t="shared" si="57"/>
        <v>2</v>
      </c>
      <c r="AD237" s="29">
        <v>99</v>
      </c>
      <c r="AE237" s="66">
        <f t="shared" si="58"/>
        <v>4.9155908639523335E-2</v>
      </c>
      <c r="AF237" s="87">
        <f t="shared" si="59"/>
        <v>2</v>
      </c>
      <c r="AG237" s="29">
        <v>51</v>
      </c>
      <c r="AH237" s="66">
        <f t="shared" si="60"/>
        <v>4.6532846715328466E-2</v>
      </c>
      <c r="AI237" s="87">
        <f t="shared" si="61"/>
        <v>2</v>
      </c>
      <c r="AJ237" s="29">
        <v>3</v>
      </c>
      <c r="AK237" s="66">
        <f t="shared" si="62"/>
        <v>3.3707865168539325E-2</v>
      </c>
      <c r="AL237" s="87">
        <f t="shared" si="63"/>
        <v>10</v>
      </c>
      <c r="AM237" s="30">
        <v>1123</v>
      </c>
    </row>
    <row r="238" spans="1:39" x14ac:dyDescent="0.25">
      <c r="A238" s="25" t="s">
        <v>122</v>
      </c>
      <c r="B238" s="26" t="s">
        <v>18</v>
      </c>
      <c r="C238" s="27" t="s">
        <v>55</v>
      </c>
      <c r="D238" s="28" t="s">
        <v>123</v>
      </c>
      <c r="E238" s="28" t="str">
        <f>VLOOKUP(D238,Sheet2!A$1:B$353,2,FALSE)</f>
        <v>Other Urban</v>
      </c>
      <c r="F238" s="29">
        <v>9238</v>
      </c>
      <c r="G238" s="29">
        <v>12760</v>
      </c>
      <c r="H238" s="29">
        <v>13517</v>
      </c>
      <c r="I238" s="29">
        <v>8669</v>
      </c>
      <c r="J238" s="29">
        <v>4610</v>
      </c>
      <c r="K238" s="29">
        <v>2490</v>
      </c>
      <c r="L238" s="29">
        <v>1931</v>
      </c>
      <c r="M238" s="29">
        <v>87</v>
      </c>
      <c r="N238" s="30">
        <v>53302</v>
      </c>
      <c r="O238" s="31">
        <v>199</v>
      </c>
      <c r="P238" s="66">
        <f t="shared" si="48"/>
        <v>2.154145919030093E-2</v>
      </c>
      <c r="Q238" s="87">
        <f t="shared" si="49"/>
        <v>9</v>
      </c>
      <c r="R238" s="29">
        <v>212</v>
      </c>
      <c r="S238" s="66">
        <f t="shared" si="50"/>
        <v>1.6614420062695926E-2</v>
      </c>
      <c r="T238" s="87">
        <f t="shared" si="51"/>
        <v>7</v>
      </c>
      <c r="U238" s="29">
        <v>160</v>
      </c>
      <c r="V238" s="66">
        <f t="shared" si="52"/>
        <v>1.1836946067914479E-2</v>
      </c>
      <c r="W238" s="87">
        <f t="shared" si="53"/>
        <v>11</v>
      </c>
      <c r="X238" s="29">
        <v>98</v>
      </c>
      <c r="Y238" s="66">
        <f t="shared" si="54"/>
        <v>1.1304648748413889E-2</v>
      </c>
      <c r="Z238" s="87">
        <f t="shared" si="55"/>
        <v>13</v>
      </c>
      <c r="AA238" s="29">
        <v>65</v>
      </c>
      <c r="AB238" s="66">
        <f t="shared" si="56"/>
        <v>1.4099783080260303E-2</v>
      </c>
      <c r="AC238" s="87">
        <f t="shared" si="57"/>
        <v>11</v>
      </c>
      <c r="AD238" s="29">
        <v>32</v>
      </c>
      <c r="AE238" s="66">
        <f t="shared" si="58"/>
        <v>1.285140562248996E-2</v>
      </c>
      <c r="AF238" s="87">
        <f t="shared" si="59"/>
        <v>10</v>
      </c>
      <c r="AG238" s="29">
        <v>28</v>
      </c>
      <c r="AH238" s="66">
        <f t="shared" si="60"/>
        <v>1.4500258933195235E-2</v>
      </c>
      <c r="AI238" s="87">
        <f t="shared" si="61"/>
        <v>14</v>
      </c>
      <c r="AJ238" s="29">
        <v>3</v>
      </c>
      <c r="AK238" s="66">
        <f t="shared" si="62"/>
        <v>3.4482758620689655E-2</v>
      </c>
      <c r="AL238" s="87">
        <f t="shared" si="63"/>
        <v>8</v>
      </c>
      <c r="AM238" s="30">
        <v>797</v>
      </c>
    </row>
    <row r="239" spans="1:39" x14ac:dyDescent="0.25">
      <c r="A239" s="25" t="s">
        <v>313</v>
      </c>
      <c r="B239" s="26" t="s">
        <v>54</v>
      </c>
      <c r="C239" s="27" t="s">
        <v>10</v>
      </c>
      <c r="D239" s="28" t="s">
        <v>656</v>
      </c>
      <c r="E239" s="28" t="str">
        <f>VLOOKUP(D239,Sheet2!A$1:B$353,2,FALSE)</f>
        <v>Other Urban</v>
      </c>
      <c r="F239" s="29">
        <v>16921</v>
      </c>
      <c r="G239" s="29">
        <v>26260</v>
      </c>
      <c r="H239" s="29">
        <v>22185</v>
      </c>
      <c r="I239" s="29">
        <v>7593</v>
      </c>
      <c r="J239" s="29">
        <v>3400</v>
      </c>
      <c r="K239" s="29">
        <v>1043</v>
      </c>
      <c r="L239" s="29">
        <v>259</v>
      </c>
      <c r="M239" s="29">
        <v>29</v>
      </c>
      <c r="N239" s="30">
        <v>77690</v>
      </c>
      <c r="O239" s="31">
        <v>216</v>
      </c>
      <c r="P239" s="66">
        <f t="shared" si="48"/>
        <v>1.2765203002186632E-2</v>
      </c>
      <c r="Q239" s="87">
        <f t="shared" si="49"/>
        <v>17</v>
      </c>
      <c r="R239" s="29">
        <v>169</v>
      </c>
      <c r="S239" s="66">
        <f t="shared" si="50"/>
        <v>6.4356435643564353E-3</v>
      </c>
      <c r="T239" s="87">
        <f t="shared" si="51"/>
        <v>25</v>
      </c>
      <c r="U239" s="29">
        <v>86</v>
      </c>
      <c r="V239" s="66">
        <f t="shared" si="52"/>
        <v>3.8764931259860267E-3</v>
      </c>
      <c r="W239" s="87">
        <f t="shared" si="53"/>
        <v>33</v>
      </c>
      <c r="X239" s="29">
        <v>23</v>
      </c>
      <c r="Y239" s="66">
        <f t="shared" si="54"/>
        <v>3.0291057553009349E-3</v>
      </c>
      <c r="Z239" s="87">
        <f t="shared" si="55"/>
        <v>37</v>
      </c>
      <c r="AA239" s="29">
        <v>11</v>
      </c>
      <c r="AB239" s="66">
        <f t="shared" si="56"/>
        <v>3.2352941176470589E-3</v>
      </c>
      <c r="AC239" s="87">
        <f t="shared" si="57"/>
        <v>39</v>
      </c>
      <c r="AD239" s="29">
        <v>4</v>
      </c>
      <c r="AE239" s="66">
        <f t="shared" si="58"/>
        <v>3.8350910834132309E-3</v>
      </c>
      <c r="AF239" s="87">
        <f t="shared" si="59"/>
        <v>36</v>
      </c>
      <c r="AG239" s="29">
        <v>1</v>
      </c>
      <c r="AH239" s="66">
        <f t="shared" si="60"/>
        <v>3.8610038610038611E-3</v>
      </c>
      <c r="AI239" s="87">
        <f t="shared" si="61"/>
        <v>43</v>
      </c>
      <c r="AJ239" s="29">
        <v>1</v>
      </c>
      <c r="AK239" s="66">
        <f t="shared" si="62"/>
        <v>3.4482758620689655E-2</v>
      </c>
      <c r="AL239" s="87">
        <f t="shared" si="63"/>
        <v>8</v>
      </c>
      <c r="AM239" s="30">
        <v>511</v>
      </c>
    </row>
    <row r="240" spans="1:39" x14ac:dyDescent="0.25">
      <c r="A240" s="25" t="s">
        <v>271</v>
      </c>
      <c r="B240" s="26" t="s">
        <v>18</v>
      </c>
      <c r="C240" s="27" t="s">
        <v>19</v>
      </c>
      <c r="D240" s="28" t="s">
        <v>272</v>
      </c>
      <c r="E240" s="28" t="str">
        <f>VLOOKUP(D240,Sheet2!A$1:B$353,2,FALSE)</f>
        <v>Rural 50</v>
      </c>
      <c r="F240" s="29">
        <v>2213</v>
      </c>
      <c r="G240" s="29">
        <v>5459</v>
      </c>
      <c r="H240" s="29">
        <v>11528</v>
      </c>
      <c r="I240" s="29">
        <v>12141</v>
      </c>
      <c r="J240" s="29">
        <v>10078</v>
      </c>
      <c r="K240" s="29">
        <v>7517</v>
      </c>
      <c r="L240" s="29">
        <v>6944</v>
      </c>
      <c r="M240" s="29">
        <v>758</v>
      </c>
      <c r="N240" s="30">
        <v>56638</v>
      </c>
      <c r="O240" s="31">
        <v>34</v>
      </c>
      <c r="P240" s="66">
        <f t="shared" si="48"/>
        <v>1.5363759602349751E-2</v>
      </c>
      <c r="Q240" s="87">
        <f t="shared" si="49"/>
        <v>16</v>
      </c>
      <c r="R240" s="29">
        <v>45</v>
      </c>
      <c r="S240" s="66">
        <f t="shared" si="50"/>
        <v>8.2432679978017946E-3</v>
      </c>
      <c r="T240" s="87">
        <f t="shared" si="51"/>
        <v>15</v>
      </c>
      <c r="U240" s="29">
        <v>72</v>
      </c>
      <c r="V240" s="66">
        <f t="shared" si="52"/>
        <v>6.2456627342123523E-3</v>
      </c>
      <c r="W240" s="87">
        <f t="shared" si="53"/>
        <v>24</v>
      </c>
      <c r="X240" s="29">
        <v>55</v>
      </c>
      <c r="Y240" s="66">
        <f t="shared" si="54"/>
        <v>4.5301046042335886E-3</v>
      </c>
      <c r="Z240" s="87">
        <f t="shared" si="55"/>
        <v>34</v>
      </c>
      <c r="AA240" s="29">
        <v>77</v>
      </c>
      <c r="AB240" s="66">
        <f t="shared" si="56"/>
        <v>7.6404048422306012E-3</v>
      </c>
      <c r="AC240" s="87">
        <f t="shared" si="57"/>
        <v>19</v>
      </c>
      <c r="AD240" s="29">
        <v>47</v>
      </c>
      <c r="AE240" s="66">
        <f t="shared" si="58"/>
        <v>6.2524943461487294E-3</v>
      </c>
      <c r="AF240" s="87">
        <f t="shared" si="59"/>
        <v>29</v>
      </c>
      <c r="AG240" s="29">
        <v>76</v>
      </c>
      <c r="AH240" s="66">
        <f t="shared" si="60"/>
        <v>1.0944700460829493E-2</v>
      </c>
      <c r="AI240" s="87">
        <f t="shared" si="61"/>
        <v>24</v>
      </c>
      <c r="AJ240" s="29">
        <v>27</v>
      </c>
      <c r="AK240" s="66">
        <f t="shared" si="62"/>
        <v>3.5620052770448551E-2</v>
      </c>
      <c r="AL240" s="87">
        <f t="shared" si="63"/>
        <v>16</v>
      </c>
      <c r="AM240" s="30">
        <v>433</v>
      </c>
    </row>
    <row r="241" spans="1:39" x14ac:dyDescent="0.25">
      <c r="A241" s="25" t="s">
        <v>111</v>
      </c>
      <c r="B241" s="26" t="s">
        <v>18</v>
      </c>
      <c r="C241" s="27" t="s">
        <v>19</v>
      </c>
      <c r="D241" s="28" t="s">
        <v>112</v>
      </c>
      <c r="E241" s="28" t="str">
        <f>VLOOKUP(D241,Sheet2!A$1:B$353,2,FALSE)</f>
        <v>Other Urban</v>
      </c>
      <c r="F241" s="29">
        <v>6125</v>
      </c>
      <c r="G241" s="29">
        <v>13218</v>
      </c>
      <c r="H241" s="29">
        <v>20168</v>
      </c>
      <c r="I241" s="29">
        <v>12568</v>
      </c>
      <c r="J241" s="29">
        <v>6855</v>
      </c>
      <c r="K241" s="29">
        <v>3832</v>
      </c>
      <c r="L241" s="29">
        <v>2071</v>
      </c>
      <c r="M241" s="29">
        <v>111</v>
      </c>
      <c r="N241" s="30">
        <v>64948</v>
      </c>
      <c r="O241" s="31">
        <v>135</v>
      </c>
      <c r="P241" s="66">
        <f t="shared" si="48"/>
        <v>2.2040816326530613E-2</v>
      </c>
      <c r="Q241" s="87">
        <f t="shared" si="49"/>
        <v>7</v>
      </c>
      <c r="R241" s="29">
        <v>224</v>
      </c>
      <c r="S241" s="66">
        <f t="shared" si="50"/>
        <v>1.6946587986079589E-2</v>
      </c>
      <c r="T241" s="87">
        <f t="shared" si="51"/>
        <v>6</v>
      </c>
      <c r="U241" s="29">
        <v>303</v>
      </c>
      <c r="V241" s="66">
        <f t="shared" si="52"/>
        <v>1.5023800079333597E-2</v>
      </c>
      <c r="W241" s="87">
        <f t="shared" si="53"/>
        <v>8</v>
      </c>
      <c r="X241" s="29">
        <v>194</v>
      </c>
      <c r="Y241" s="66">
        <f t="shared" si="54"/>
        <v>1.5436028007638446E-2</v>
      </c>
      <c r="Z241" s="87">
        <f t="shared" si="55"/>
        <v>8</v>
      </c>
      <c r="AA241" s="29">
        <v>98</v>
      </c>
      <c r="AB241" s="66">
        <f t="shared" si="56"/>
        <v>1.4296134208606856E-2</v>
      </c>
      <c r="AC241" s="87">
        <f t="shared" si="57"/>
        <v>9</v>
      </c>
      <c r="AD241" s="29">
        <v>45</v>
      </c>
      <c r="AE241" s="66">
        <f t="shared" si="58"/>
        <v>1.174321503131524E-2</v>
      </c>
      <c r="AF241" s="87">
        <f t="shared" si="59"/>
        <v>11</v>
      </c>
      <c r="AG241" s="29">
        <v>40</v>
      </c>
      <c r="AH241" s="66">
        <f t="shared" si="60"/>
        <v>1.9314340898116851E-2</v>
      </c>
      <c r="AI241" s="87">
        <f t="shared" si="61"/>
        <v>9</v>
      </c>
      <c r="AJ241" s="29">
        <v>4</v>
      </c>
      <c r="AK241" s="66">
        <f t="shared" si="62"/>
        <v>3.6036036036036036E-2</v>
      </c>
      <c r="AL241" s="87">
        <f t="shared" si="63"/>
        <v>7</v>
      </c>
      <c r="AM241" s="30">
        <v>1043</v>
      </c>
    </row>
    <row r="242" spans="1:39" x14ac:dyDescent="0.25">
      <c r="A242" s="25" t="s">
        <v>151</v>
      </c>
      <c r="B242" s="26" t="s">
        <v>18</v>
      </c>
      <c r="C242" s="27" t="s">
        <v>44</v>
      </c>
      <c r="D242" s="28" t="s">
        <v>152</v>
      </c>
      <c r="E242" s="28" t="str">
        <f>VLOOKUP(D242,Sheet2!A$1:B$353,2,FALSE)</f>
        <v>Rural 80</v>
      </c>
      <c r="F242" s="29">
        <v>4208</v>
      </c>
      <c r="G242" s="29">
        <v>5948</v>
      </c>
      <c r="H242" s="29">
        <v>5800</v>
      </c>
      <c r="I242" s="29">
        <v>4058</v>
      </c>
      <c r="J242" s="29">
        <v>3115</v>
      </c>
      <c r="K242" s="29">
        <v>1958</v>
      </c>
      <c r="L242" s="29">
        <v>1280</v>
      </c>
      <c r="M242" s="29">
        <v>110</v>
      </c>
      <c r="N242" s="30">
        <v>26477</v>
      </c>
      <c r="O242" s="31">
        <v>66</v>
      </c>
      <c r="P242" s="66">
        <f t="shared" si="48"/>
        <v>1.5684410646387831E-2</v>
      </c>
      <c r="Q242" s="87">
        <f t="shared" si="49"/>
        <v>30</v>
      </c>
      <c r="R242" s="29">
        <v>151</v>
      </c>
      <c r="S242" s="66">
        <f t="shared" si="50"/>
        <v>2.5386684599865501E-2</v>
      </c>
      <c r="T242" s="87">
        <f t="shared" si="51"/>
        <v>18</v>
      </c>
      <c r="U242" s="29">
        <v>187</v>
      </c>
      <c r="V242" s="66">
        <f t="shared" si="52"/>
        <v>3.2241379310344827E-2</v>
      </c>
      <c r="W242" s="87">
        <f t="shared" si="53"/>
        <v>16</v>
      </c>
      <c r="X242" s="29">
        <v>131</v>
      </c>
      <c r="Y242" s="66">
        <f t="shared" si="54"/>
        <v>3.2281912272055201E-2</v>
      </c>
      <c r="Z242" s="87">
        <f t="shared" si="55"/>
        <v>17</v>
      </c>
      <c r="AA242" s="29">
        <v>102</v>
      </c>
      <c r="AB242" s="66">
        <f t="shared" si="56"/>
        <v>3.2744783306581059E-2</v>
      </c>
      <c r="AC242" s="87">
        <f t="shared" si="57"/>
        <v>16</v>
      </c>
      <c r="AD242" s="29">
        <v>45</v>
      </c>
      <c r="AE242" s="66">
        <f t="shared" si="58"/>
        <v>2.2982635342185902E-2</v>
      </c>
      <c r="AF242" s="87">
        <f t="shared" si="59"/>
        <v>21</v>
      </c>
      <c r="AG242" s="29">
        <v>25</v>
      </c>
      <c r="AH242" s="66">
        <f t="shared" si="60"/>
        <v>1.953125E-2</v>
      </c>
      <c r="AI242" s="87">
        <f t="shared" si="61"/>
        <v>28</v>
      </c>
      <c r="AJ242" s="29">
        <v>4</v>
      </c>
      <c r="AK242" s="66">
        <f t="shared" si="62"/>
        <v>3.6363636363636362E-2</v>
      </c>
      <c r="AL242" s="87">
        <f t="shared" si="63"/>
        <v>38</v>
      </c>
      <c r="AM242" s="30">
        <v>711</v>
      </c>
    </row>
    <row r="243" spans="1:39" x14ac:dyDescent="0.25">
      <c r="A243" s="25" t="s">
        <v>21</v>
      </c>
      <c r="B243" s="26" t="s">
        <v>18</v>
      </c>
      <c r="C243" s="27" t="s">
        <v>22</v>
      </c>
      <c r="D243" s="28" t="s">
        <v>23</v>
      </c>
      <c r="E243" s="28" t="str">
        <f>VLOOKUP(D243,Sheet2!A$1:B$353,2,FALSE)</f>
        <v>Rural 80</v>
      </c>
      <c r="F243" s="29">
        <v>21985</v>
      </c>
      <c r="G243" s="29">
        <v>7297</v>
      </c>
      <c r="H243" s="29">
        <v>6808</v>
      </c>
      <c r="I243" s="29">
        <v>4993</v>
      </c>
      <c r="J243" s="29">
        <v>2754</v>
      </c>
      <c r="K243" s="29">
        <v>1053</v>
      </c>
      <c r="L243" s="29">
        <v>467</v>
      </c>
      <c r="M243" s="29">
        <v>27</v>
      </c>
      <c r="N243" s="30">
        <v>45384</v>
      </c>
      <c r="O243" s="31">
        <v>352</v>
      </c>
      <c r="P243" s="66">
        <f t="shared" si="48"/>
        <v>1.6010916534000455E-2</v>
      </c>
      <c r="Q243" s="87">
        <f t="shared" si="49"/>
        <v>29</v>
      </c>
      <c r="R243" s="29">
        <v>183</v>
      </c>
      <c r="S243" s="66">
        <f t="shared" si="50"/>
        <v>2.5078799506646567E-2</v>
      </c>
      <c r="T243" s="87">
        <f t="shared" si="51"/>
        <v>19</v>
      </c>
      <c r="U243" s="29">
        <v>270</v>
      </c>
      <c r="V243" s="66">
        <f t="shared" si="52"/>
        <v>3.9659224441833139E-2</v>
      </c>
      <c r="W243" s="87">
        <f t="shared" si="53"/>
        <v>15</v>
      </c>
      <c r="X243" s="29">
        <v>238</v>
      </c>
      <c r="Y243" s="66">
        <f t="shared" si="54"/>
        <v>4.7666733426797517E-2</v>
      </c>
      <c r="Z243" s="87">
        <f t="shared" si="55"/>
        <v>14</v>
      </c>
      <c r="AA243" s="29">
        <v>117</v>
      </c>
      <c r="AB243" s="66">
        <f t="shared" si="56"/>
        <v>4.2483660130718956E-2</v>
      </c>
      <c r="AC243" s="87">
        <f t="shared" si="57"/>
        <v>14</v>
      </c>
      <c r="AD243" s="29">
        <v>57</v>
      </c>
      <c r="AE243" s="66">
        <f t="shared" si="58"/>
        <v>5.4131054131054131E-2</v>
      </c>
      <c r="AF243" s="87">
        <f t="shared" si="59"/>
        <v>11</v>
      </c>
      <c r="AG243" s="29">
        <v>34</v>
      </c>
      <c r="AH243" s="66">
        <f t="shared" si="60"/>
        <v>7.2805139186295498E-2</v>
      </c>
      <c r="AI243" s="87">
        <f t="shared" si="61"/>
        <v>12</v>
      </c>
      <c r="AJ243" s="29">
        <v>1</v>
      </c>
      <c r="AK243" s="66">
        <f t="shared" si="62"/>
        <v>3.7037037037037035E-2</v>
      </c>
      <c r="AL243" s="87">
        <f t="shared" si="63"/>
        <v>37</v>
      </c>
      <c r="AM243" s="30">
        <v>1252</v>
      </c>
    </row>
    <row r="244" spans="1:39" x14ac:dyDescent="0.25">
      <c r="A244" s="25" t="s">
        <v>31</v>
      </c>
      <c r="B244" s="26" t="s">
        <v>18</v>
      </c>
      <c r="C244" s="27" t="s">
        <v>19</v>
      </c>
      <c r="D244" s="28" t="s">
        <v>32</v>
      </c>
      <c r="E244" s="28" t="str">
        <f>VLOOKUP(D244,Sheet2!A$1:B$353,2,FALSE)</f>
        <v>Significant Rural</v>
      </c>
      <c r="F244" s="29">
        <v>3894</v>
      </c>
      <c r="G244" s="29">
        <v>11937</v>
      </c>
      <c r="H244" s="29">
        <v>12254</v>
      </c>
      <c r="I244" s="29">
        <v>8353</v>
      </c>
      <c r="J244" s="29">
        <v>6308</v>
      </c>
      <c r="K244" s="29">
        <v>5048</v>
      </c>
      <c r="L244" s="29">
        <v>3017</v>
      </c>
      <c r="M244" s="29">
        <v>189</v>
      </c>
      <c r="N244" s="30">
        <v>51000</v>
      </c>
      <c r="O244" s="31">
        <v>44</v>
      </c>
      <c r="P244" s="66">
        <f t="shared" si="48"/>
        <v>1.1299435028248588E-2</v>
      </c>
      <c r="Q244" s="87">
        <f t="shared" si="49"/>
        <v>18</v>
      </c>
      <c r="R244" s="29">
        <v>42</v>
      </c>
      <c r="S244" s="66">
        <f t="shared" si="50"/>
        <v>3.5184719778838906E-3</v>
      </c>
      <c r="T244" s="87">
        <f t="shared" si="51"/>
        <v>36</v>
      </c>
      <c r="U244" s="29">
        <v>60</v>
      </c>
      <c r="V244" s="66">
        <f t="shared" si="52"/>
        <v>4.8963603721233883E-3</v>
      </c>
      <c r="W244" s="87">
        <f t="shared" si="53"/>
        <v>27</v>
      </c>
      <c r="X244" s="29">
        <v>46</v>
      </c>
      <c r="Y244" s="66">
        <f t="shared" si="54"/>
        <v>5.5070034718065364E-3</v>
      </c>
      <c r="Z244" s="87">
        <f t="shared" si="55"/>
        <v>21</v>
      </c>
      <c r="AA244" s="29">
        <v>44</v>
      </c>
      <c r="AB244" s="66">
        <f t="shared" si="56"/>
        <v>6.9752694990488267E-3</v>
      </c>
      <c r="AC244" s="87">
        <f t="shared" si="57"/>
        <v>18</v>
      </c>
      <c r="AD244" s="29">
        <v>37</v>
      </c>
      <c r="AE244" s="66">
        <f t="shared" si="58"/>
        <v>7.3296354992076068E-3</v>
      </c>
      <c r="AF244" s="87">
        <f t="shared" si="59"/>
        <v>18</v>
      </c>
      <c r="AG244" s="29">
        <v>44</v>
      </c>
      <c r="AH244" s="66">
        <f t="shared" si="60"/>
        <v>1.4584023864766324E-2</v>
      </c>
      <c r="AI244" s="87">
        <f t="shared" si="61"/>
        <v>10</v>
      </c>
      <c r="AJ244" s="29">
        <v>7</v>
      </c>
      <c r="AK244" s="66">
        <f t="shared" si="62"/>
        <v>3.7037037037037035E-2</v>
      </c>
      <c r="AL244" s="87">
        <f t="shared" si="63"/>
        <v>12</v>
      </c>
      <c r="AM244" s="30">
        <v>324</v>
      </c>
    </row>
    <row r="245" spans="1:39" x14ac:dyDescent="0.25">
      <c r="A245" s="25" t="s">
        <v>392</v>
      </c>
      <c r="B245" s="26" t="s">
        <v>54</v>
      </c>
      <c r="C245" s="27" t="s">
        <v>19</v>
      </c>
      <c r="D245" s="28" t="s">
        <v>673</v>
      </c>
      <c r="E245" s="28" t="str">
        <f>VLOOKUP(D245,Sheet2!A$1:B$353,2,FALSE)</f>
        <v>Large Urban</v>
      </c>
      <c r="F245" s="29">
        <v>5539</v>
      </c>
      <c r="G245" s="29">
        <v>13320</v>
      </c>
      <c r="H245" s="29">
        <v>27567</v>
      </c>
      <c r="I245" s="29">
        <v>10311</v>
      </c>
      <c r="J245" s="29">
        <v>5257</v>
      </c>
      <c r="K245" s="29">
        <v>3229</v>
      </c>
      <c r="L245" s="29">
        <v>1792</v>
      </c>
      <c r="M245" s="29">
        <v>81</v>
      </c>
      <c r="N245" s="30">
        <v>67096</v>
      </c>
      <c r="O245" s="31">
        <v>130</v>
      </c>
      <c r="P245" s="66">
        <f t="shared" si="48"/>
        <v>2.3469940422458927E-2</v>
      </c>
      <c r="Q245" s="87">
        <f t="shared" si="49"/>
        <v>3</v>
      </c>
      <c r="R245" s="29">
        <v>257</v>
      </c>
      <c r="S245" s="66">
        <f t="shared" si="50"/>
        <v>1.9294294294294294E-2</v>
      </c>
      <c r="T245" s="87">
        <f t="shared" si="51"/>
        <v>2</v>
      </c>
      <c r="U245" s="29">
        <v>431</v>
      </c>
      <c r="V245" s="66">
        <f t="shared" si="52"/>
        <v>1.5634635615046976E-2</v>
      </c>
      <c r="W245" s="87">
        <f t="shared" si="53"/>
        <v>4</v>
      </c>
      <c r="X245" s="29">
        <v>155</v>
      </c>
      <c r="Y245" s="66">
        <f t="shared" si="54"/>
        <v>1.5032489574241102E-2</v>
      </c>
      <c r="Z245" s="87">
        <f t="shared" si="55"/>
        <v>10</v>
      </c>
      <c r="AA245" s="29">
        <v>55</v>
      </c>
      <c r="AB245" s="66">
        <f t="shared" si="56"/>
        <v>1.046224082176146E-2</v>
      </c>
      <c r="AC245" s="87">
        <f t="shared" si="57"/>
        <v>12</v>
      </c>
      <c r="AD245" s="29">
        <v>31</v>
      </c>
      <c r="AE245" s="66">
        <f t="shared" si="58"/>
        <v>9.6004955094456494E-3</v>
      </c>
      <c r="AF245" s="87">
        <f t="shared" si="59"/>
        <v>12</v>
      </c>
      <c r="AG245" s="29">
        <v>10</v>
      </c>
      <c r="AH245" s="66">
        <f t="shared" si="60"/>
        <v>5.580357142857143E-3</v>
      </c>
      <c r="AI245" s="87">
        <f t="shared" si="61"/>
        <v>24</v>
      </c>
      <c r="AJ245" s="29">
        <v>3</v>
      </c>
      <c r="AK245" s="66">
        <f t="shared" si="62"/>
        <v>3.7037037037037035E-2</v>
      </c>
      <c r="AL245" s="87">
        <f t="shared" si="63"/>
        <v>10</v>
      </c>
      <c r="AM245" s="30">
        <v>1072</v>
      </c>
    </row>
    <row r="246" spans="1:39" x14ac:dyDescent="0.25">
      <c r="A246" s="25" t="s">
        <v>212</v>
      </c>
      <c r="B246" s="26" t="s">
        <v>18</v>
      </c>
      <c r="C246" s="27" t="s">
        <v>19</v>
      </c>
      <c r="D246" s="28" t="s">
        <v>213</v>
      </c>
      <c r="E246" s="28" t="str">
        <f>VLOOKUP(D246,Sheet2!A$1:B$353,2,FALSE)</f>
        <v>Large Urban</v>
      </c>
      <c r="F246" s="29">
        <v>3345</v>
      </c>
      <c r="G246" s="29">
        <v>6794</v>
      </c>
      <c r="H246" s="29">
        <v>15095</v>
      </c>
      <c r="I246" s="29">
        <v>10144</v>
      </c>
      <c r="J246" s="29">
        <v>7778</v>
      </c>
      <c r="K246" s="29">
        <v>3365</v>
      </c>
      <c r="L246" s="29">
        <v>1410</v>
      </c>
      <c r="M246" s="29">
        <v>106</v>
      </c>
      <c r="N246" s="30">
        <v>48037</v>
      </c>
      <c r="O246" s="31">
        <v>50</v>
      </c>
      <c r="P246" s="66">
        <f t="shared" si="48"/>
        <v>1.4947683109118086E-2</v>
      </c>
      <c r="Q246" s="87">
        <f t="shared" si="49"/>
        <v>8</v>
      </c>
      <c r="R246" s="29">
        <v>51</v>
      </c>
      <c r="S246" s="66">
        <f t="shared" si="50"/>
        <v>7.5066234913158669E-3</v>
      </c>
      <c r="T246" s="87">
        <f t="shared" si="51"/>
        <v>16</v>
      </c>
      <c r="U246" s="29">
        <v>105</v>
      </c>
      <c r="V246" s="66">
        <f t="shared" si="52"/>
        <v>6.9559456773766147E-3</v>
      </c>
      <c r="W246" s="87">
        <f t="shared" si="53"/>
        <v>17</v>
      </c>
      <c r="X246" s="29">
        <v>34</v>
      </c>
      <c r="Y246" s="66">
        <f t="shared" si="54"/>
        <v>3.3517350157728706E-3</v>
      </c>
      <c r="Z246" s="87">
        <f t="shared" si="55"/>
        <v>29</v>
      </c>
      <c r="AA246" s="29">
        <v>25</v>
      </c>
      <c r="AB246" s="66">
        <f t="shared" si="56"/>
        <v>3.214193880174852E-3</v>
      </c>
      <c r="AC246" s="87">
        <f t="shared" si="57"/>
        <v>29</v>
      </c>
      <c r="AD246" s="29">
        <v>14</v>
      </c>
      <c r="AE246" s="66">
        <f t="shared" si="58"/>
        <v>4.1604754829123328E-3</v>
      </c>
      <c r="AF246" s="87">
        <f t="shared" si="59"/>
        <v>26</v>
      </c>
      <c r="AG246" s="29">
        <v>11</v>
      </c>
      <c r="AH246" s="66">
        <f t="shared" si="60"/>
        <v>7.801418439716312E-3</v>
      </c>
      <c r="AI246" s="87">
        <f t="shared" si="61"/>
        <v>15</v>
      </c>
      <c r="AJ246" s="29">
        <v>4</v>
      </c>
      <c r="AK246" s="66">
        <f t="shared" si="62"/>
        <v>3.7735849056603772E-2</v>
      </c>
      <c r="AL246" s="87">
        <f t="shared" si="63"/>
        <v>9</v>
      </c>
      <c r="AM246" s="30">
        <v>294</v>
      </c>
    </row>
    <row r="247" spans="1:39" x14ac:dyDescent="0.25">
      <c r="A247" s="25" t="s">
        <v>243</v>
      </c>
      <c r="B247" s="26" t="s">
        <v>107</v>
      </c>
      <c r="C247" s="27" t="s">
        <v>39</v>
      </c>
      <c r="D247" s="28" t="s">
        <v>646</v>
      </c>
      <c r="E247" s="28" t="str">
        <f>VLOOKUP(D247,Sheet2!A$1:B$353,2,FALSE)</f>
        <v>Major Urban</v>
      </c>
      <c r="F247" s="29">
        <v>3413</v>
      </c>
      <c r="G247" s="29">
        <v>5588</v>
      </c>
      <c r="H247" s="29">
        <v>14080</v>
      </c>
      <c r="I247" s="29">
        <v>23899</v>
      </c>
      <c r="J247" s="29">
        <v>14650</v>
      </c>
      <c r="K247" s="29">
        <v>8851</v>
      </c>
      <c r="L247" s="29">
        <v>10533</v>
      </c>
      <c r="M247" s="29">
        <v>2049</v>
      </c>
      <c r="N247" s="30">
        <v>83063</v>
      </c>
      <c r="O247" s="31">
        <v>96</v>
      </c>
      <c r="P247" s="66">
        <f t="shared" si="48"/>
        <v>2.8127746850278346E-2</v>
      </c>
      <c r="Q247" s="87">
        <f t="shared" si="49"/>
        <v>11</v>
      </c>
      <c r="R247" s="29">
        <v>110</v>
      </c>
      <c r="S247" s="66">
        <f t="shared" si="50"/>
        <v>1.968503937007874E-2</v>
      </c>
      <c r="T247" s="87">
        <f t="shared" si="51"/>
        <v>7</v>
      </c>
      <c r="U247" s="29">
        <v>327</v>
      </c>
      <c r="V247" s="66">
        <f t="shared" si="52"/>
        <v>2.3224431818181818E-2</v>
      </c>
      <c r="W247" s="87">
        <f t="shared" si="53"/>
        <v>6</v>
      </c>
      <c r="X247" s="29">
        <v>655</v>
      </c>
      <c r="Y247" s="66">
        <f t="shared" si="54"/>
        <v>2.7407004477174778E-2</v>
      </c>
      <c r="Z247" s="87">
        <f t="shared" si="55"/>
        <v>7</v>
      </c>
      <c r="AA247" s="29">
        <v>400</v>
      </c>
      <c r="AB247" s="66">
        <f t="shared" si="56"/>
        <v>2.7303754266211604E-2</v>
      </c>
      <c r="AC247" s="87">
        <f t="shared" si="57"/>
        <v>6</v>
      </c>
      <c r="AD247" s="29">
        <v>259</v>
      </c>
      <c r="AE247" s="66">
        <f t="shared" si="58"/>
        <v>2.9262230256468194E-2</v>
      </c>
      <c r="AF247" s="87">
        <f t="shared" si="59"/>
        <v>8</v>
      </c>
      <c r="AG247" s="29">
        <v>267</v>
      </c>
      <c r="AH247" s="66">
        <f t="shared" si="60"/>
        <v>2.5348903446311591E-2</v>
      </c>
      <c r="AI247" s="87">
        <f t="shared" si="61"/>
        <v>9</v>
      </c>
      <c r="AJ247" s="29">
        <v>78</v>
      </c>
      <c r="AK247" s="66">
        <f t="shared" si="62"/>
        <v>3.8067349926793559E-2</v>
      </c>
      <c r="AL247" s="87">
        <f t="shared" si="63"/>
        <v>9</v>
      </c>
      <c r="AM247" s="30">
        <v>2192</v>
      </c>
    </row>
    <row r="248" spans="1:39" x14ac:dyDescent="0.25">
      <c r="A248" s="25" t="s">
        <v>424</v>
      </c>
      <c r="B248" s="26" t="s">
        <v>18</v>
      </c>
      <c r="C248" s="27" t="s">
        <v>44</v>
      </c>
      <c r="D248" s="28" t="s">
        <v>425</v>
      </c>
      <c r="E248" s="28" t="str">
        <f>VLOOKUP(D248,Sheet2!A$1:B$353,2,FALSE)</f>
        <v>Rural 80</v>
      </c>
      <c r="F248" s="29">
        <v>2284</v>
      </c>
      <c r="G248" s="29">
        <v>5972</v>
      </c>
      <c r="H248" s="29">
        <v>5622</v>
      </c>
      <c r="I248" s="29">
        <v>4051</v>
      </c>
      <c r="J248" s="29">
        <v>3262</v>
      </c>
      <c r="K248" s="29">
        <v>1962</v>
      </c>
      <c r="L248" s="29">
        <v>1144</v>
      </c>
      <c r="M248" s="29">
        <v>103</v>
      </c>
      <c r="N248" s="30">
        <v>24400</v>
      </c>
      <c r="O248" s="31">
        <v>71</v>
      </c>
      <c r="P248" s="66">
        <f t="shared" si="48"/>
        <v>3.1085814360770576E-2</v>
      </c>
      <c r="Q248" s="87">
        <f t="shared" si="49"/>
        <v>15</v>
      </c>
      <c r="R248" s="29">
        <v>153</v>
      </c>
      <c r="S248" s="66">
        <f t="shared" si="50"/>
        <v>2.5619557937039517E-2</v>
      </c>
      <c r="T248" s="87">
        <f t="shared" si="51"/>
        <v>17</v>
      </c>
      <c r="U248" s="29">
        <v>247</v>
      </c>
      <c r="V248" s="66">
        <f t="shared" si="52"/>
        <v>4.3934542867307011E-2</v>
      </c>
      <c r="W248" s="87">
        <f t="shared" si="53"/>
        <v>11</v>
      </c>
      <c r="X248" s="29">
        <v>143</v>
      </c>
      <c r="Y248" s="66">
        <f t="shared" si="54"/>
        <v>3.5299925944211309E-2</v>
      </c>
      <c r="Z248" s="87">
        <f t="shared" si="55"/>
        <v>15</v>
      </c>
      <c r="AA248" s="29">
        <v>104</v>
      </c>
      <c r="AB248" s="66">
        <f t="shared" si="56"/>
        <v>3.1882280809319437E-2</v>
      </c>
      <c r="AC248" s="87">
        <f t="shared" si="57"/>
        <v>17</v>
      </c>
      <c r="AD248" s="29">
        <v>54</v>
      </c>
      <c r="AE248" s="66">
        <f t="shared" si="58"/>
        <v>2.7522935779816515E-2</v>
      </c>
      <c r="AF248" s="87">
        <f t="shared" si="59"/>
        <v>18</v>
      </c>
      <c r="AG248" s="29">
        <v>29</v>
      </c>
      <c r="AH248" s="66">
        <f t="shared" si="60"/>
        <v>2.5349650349650348E-2</v>
      </c>
      <c r="AI248" s="87">
        <f t="shared" si="61"/>
        <v>25</v>
      </c>
      <c r="AJ248" s="29">
        <v>4</v>
      </c>
      <c r="AK248" s="66">
        <f t="shared" si="62"/>
        <v>3.8834951456310676E-2</v>
      </c>
      <c r="AL248" s="87">
        <f t="shared" si="63"/>
        <v>36</v>
      </c>
      <c r="AM248" s="30">
        <v>805</v>
      </c>
    </row>
    <row r="249" spans="1:39" x14ac:dyDescent="0.25">
      <c r="A249" s="25" t="s">
        <v>548</v>
      </c>
      <c r="B249" s="26" t="s">
        <v>18</v>
      </c>
      <c r="C249" s="27" t="s">
        <v>19</v>
      </c>
      <c r="D249" s="28" t="s">
        <v>549</v>
      </c>
      <c r="E249" s="28" t="str">
        <f>VLOOKUP(D249,Sheet2!A$1:B$353,2,FALSE)</f>
        <v>Rural 50</v>
      </c>
      <c r="F249" s="29">
        <v>1524</v>
      </c>
      <c r="G249" s="29">
        <v>5350</v>
      </c>
      <c r="H249" s="29">
        <v>15335</v>
      </c>
      <c r="I249" s="29">
        <v>11496</v>
      </c>
      <c r="J249" s="29">
        <v>8703</v>
      </c>
      <c r="K249" s="29">
        <v>4830</v>
      </c>
      <c r="L249" s="29">
        <v>3817</v>
      </c>
      <c r="M249" s="29">
        <v>410</v>
      </c>
      <c r="N249" s="30">
        <v>51465</v>
      </c>
      <c r="O249" s="31">
        <v>36</v>
      </c>
      <c r="P249" s="66">
        <f t="shared" si="48"/>
        <v>2.3622047244094488E-2</v>
      </c>
      <c r="Q249" s="87">
        <f t="shared" si="49"/>
        <v>13</v>
      </c>
      <c r="R249" s="29">
        <v>41</v>
      </c>
      <c r="S249" s="66">
        <f t="shared" si="50"/>
        <v>7.6635514018691588E-3</v>
      </c>
      <c r="T249" s="87">
        <f t="shared" si="51"/>
        <v>18</v>
      </c>
      <c r="U249" s="29">
        <v>65</v>
      </c>
      <c r="V249" s="66">
        <f t="shared" si="52"/>
        <v>4.2386697098141506E-3</v>
      </c>
      <c r="W249" s="87">
        <f t="shared" si="53"/>
        <v>36</v>
      </c>
      <c r="X249" s="29">
        <v>59</v>
      </c>
      <c r="Y249" s="66">
        <f t="shared" si="54"/>
        <v>5.1322199025748087E-3</v>
      </c>
      <c r="Z249" s="87">
        <f t="shared" si="55"/>
        <v>28</v>
      </c>
      <c r="AA249" s="29">
        <v>46</v>
      </c>
      <c r="AB249" s="66">
        <f t="shared" si="56"/>
        <v>5.285533724003217E-3</v>
      </c>
      <c r="AC249" s="87">
        <f t="shared" si="57"/>
        <v>31</v>
      </c>
      <c r="AD249" s="29">
        <v>31</v>
      </c>
      <c r="AE249" s="66">
        <f t="shared" si="58"/>
        <v>6.4182194616977228E-3</v>
      </c>
      <c r="AF249" s="87">
        <f t="shared" si="59"/>
        <v>28</v>
      </c>
      <c r="AG249" s="29">
        <v>40</v>
      </c>
      <c r="AH249" s="66">
        <f t="shared" si="60"/>
        <v>1.0479434110558029E-2</v>
      </c>
      <c r="AI249" s="87">
        <f t="shared" si="61"/>
        <v>27</v>
      </c>
      <c r="AJ249" s="29">
        <v>16</v>
      </c>
      <c r="AK249" s="66">
        <f t="shared" si="62"/>
        <v>3.9024390243902439E-2</v>
      </c>
      <c r="AL249" s="87">
        <f t="shared" si="63"/>
        <v>15</v>
      </c>
      <c r="AM249" s="30">
        <v>334</v>
      </c>
    </row>
    <row r="250" spans="1:39" x14ac:dyDescent="0.25">
      <c r="A250" s="25" t="s">
        <v>594</v>
      </c>
      <c r="B250" s="26" t="s">
        <v>54</v>
      </c>
      <c r="C250" s="27" t="s">
        <v>19</v>
      </c>
      <c r="D250" s="28" t="s">
        <v>693</v>
      </c>
      <c r="E250" s="28" t="str">
        <f>VLOOKUP(D250,Sheet2!A$1:B$353,2,FALSE)</f>
        <v>Other Urban</v>
      </c>
      <c r="F250" s="29">
        <v>1783</v>
      </c>
      <c r="G250" s="29">
        <v>3541</v>
      </c>
      <c r="H250" s="29">
        <v>9061</v>
      </c>
      <c r="I250" s="29">
        <v>15741</v>
      </c>
      <c r="J250" s="29">
        <v>12746</v>
      </c>
      <c r="K250" s="29">
        <v>7906</v>
      </c>
      <c r="L250" s="29">
        <v>9189</v>
      </c>
      <c r="M250" s="29">
        <v>1628</v>
      </c>
      <c r="N250" s="30">
        <v>61595</v>
      </c>
      <c r="O250" s="31">
        <v>56</v>
      </c>
      <c r="P250" s="66">
        <f t="shared" si="48"/>
        <v>3.1407739764441951E-2</v>
      </c>
      <c r="Q250" s="87">
        <f t="shared" si="49"/>
        <v>3</v>
      </c>
      <c r="R250" s="29">
        <v>56</v>
      </c>
      <c r="S250" s="66">
        <f t="shared" si="50"/>
        <v>1.5814741598418527E-2</v>
      </c>
      <c r="T250" s="87">
        <f t="shared" si="51"/>
        <v>9</v>
      </c>
      <c r="U250" s="29">
        <v>122</v>
      </c>
      <c r="V250" s="66">
        <f t="shared" si="52"/>
        <v>1.346429753890299E-2</v>
      </c>
      <c r="W250" s="87">
        <f t="shared" si="53"/>
        <v>9</v>
      </c>
      <c r="X250" s="29">
        <v>192</v>
      </c>
      <c r="Y250" s="66">
        <f t="shared" si="54"/>
        <v>1.219744615971031E-2</v>
      </c>
      <c r="Z250" s="87">
        <f t="shared" si="55"/>
        <v>10</v>
      </c>
      <c r="AA250" s="29">
        <v>150</v>
      </c>
      <c r="AB250" s="66">
        <f t="shared" si="56"/>
        <v>1.1768397928761965E-2</v>
      </c>
      <c r="AC250" s="87">
        <f t="shared" si="57"/>
        <v>13</v>
      </c>
      <c r="AD250" s="29">
        <v>86</v>
      </c>
      <c r="AE250" s="66">
        <f t="shared" si="58"/>
        <v>1.0877814318239311E-2</v>
      </c>
      <c r="AF250" s="87">
        <f t="shared" si="59"/>
        <v>13</v>
      </c>
      <c r="AG250" s="29">
        <v>118</v>
      </c>
      <c r="AH250" s="66">
        <f t="shared" si="60"/>
        <v>1.2841440853194037E-2</v>
      </c>
      <c r="AI250" s="87">
        <f t="shared" si="61"/>
        <v>15</v>
      </c>
      <c r="AJ250" s="29">
        <v>64</v>
      </c>
      <c r="AK250" s="66">
        <f t="shared" si="62"/>
        <v>3.9312039312039311E-2</v>
      </c>
      <c r="AL250" s="87">
        <f t="shared" si="63"/>
        <v>6</v>
      </c>
      <c r="AM250" s="30">
        <v>844</v>
      </c>
    </row>
    <row r="251" spans="1:39" x14ac:dyDescent="0.25">
      <c r="A251" s="25" t="s">
        <v>479</v>
      </c>
      <c r="B251" s="26" t="s">
        <v>107</v>
      </c>
      <c r="C251" s="27" t="s">
        <v>39</v>
      </c>
      <c r="D251" s="28" t="s">
        <v>480</v>
      </c>
      <c r="E251" s="28" t="str">
        <f>VLOOKUP(D251,Sheet2!A$1:B$353,2,FALSE)</f>
        <v>Major Urban</v>
      </c>
      <c r="F251" s="29">
        <v>11703</v>
      </c>
      <c r="G251" s="29">
        <v>37451</v>
      </c>
      <c r="H251" s="29">
        <v>33544</v>
      </c>
      <c r="I251" s="29">
        <v>21333</v>
      </c>
      <c r="J251" s="29">
        <v>14194</v>
      </c>
      <c r="K251" s="29">
        <v>5841</v>
      </c>
      <c r="L251" s="29">
        <v>4037</v>
      </c>
      <c r="M251" s="29">
        <v>592</v>
      </c>
      <c r="N251" s="30">
        <v>128695</v>
      </c>
      <c r="O251" s="31">
        <v>100</v>
      </c>
      <c r="P251" s="66">
        <f t="shared" si="48"/>
        <v>8.5448175681449197E-3</v>
      </c>
      <c r="Q251" s="87">
        <f t="shared" si="49"/>
        <v>29</v>
      </c>
      <c r="R251" s="29">
        <v>301</v>
      </c>
      <c r="S251" s="66">
        <f t="shared" si="50"/>
        <v>8.0371685669274519E-3</v>
      </c>
      <c r="T251" s="87">
        <f t="shared" si="51"/>
        <v>29</v>
      </c>
      <c r="U251" s="29">
        <v>419</v>
      </c>
      <c r="V251" s="66">
        <f t="shared" si="52"/>
        <v>1.2491056522776055E-2</v>
      </c>
      <c r="W251" s="87">
        <f t="shared" si="53"/>
        <v>15</v>
      </c>
      <c r="X251" s="29">
        <v>341</v>
      </c>
      <c r="Y251" s="66">
        <f t="shared" si="54"/>
        <v>1.5984624759761871E-2</v>
      </c>
      <c r="Z251" s="87">
        <f t="shared" si="55"/>
        <v>10</v>
      </c>
      <c r="AA251" s="29">
        <v>376</v>
      </c>
      <c r="AB251" s="66">
        <f t="shared" si="56"/>
        <v>2.6490066225165563E-2</v>
      </c>
      <c r="AC251" s="87">
        <f t="shared" si="57"/>
        <v>7</v>
      </c>
      <c r="AD251" s="29">
        <v>202</v>
      </c>
      <c r="AE251" s="66">
        <f t="shared" si="58"/>
        <v>3.4583119328882042E-2</v>
      </c>
      <c r="AF251" s="87">
        <f t="shared" si="59"/>
        <v>7</v>
      </c>
      <c r="AG251" s="29">
        <v>138</v>
      </c>
      <c r="AH251" s="66">
        <f t="shared" si="60"/>
        <v>3.4183799851374784E-2</v>
      </c>
      <c r="AI251" s="87">
        <f t="shared" si="61"/>
        <v>7</v>
      </c>
      <c r="AJ251" s="29">
        <v>24</v>
      </c>
      <c r="AK251" s="66">
        <f t="shared" si="62"/>
        <v>4.0540540540540543E-2</v>
      </c>
      <c r="AL251" s="87">
        <f t="shared" si="63"/>
        <v>8</v>
      </c>
      <c r="AM251" s="30">
        <v>1901</v>
      </c>
    </row>
    <row r="252" spans="1:39" x14ac:dyDescent="0.25">
      <c r="A252" s="25" t="s">
        <v>80</v>
      </c>
      <c r="B252" s="26" t="s">
        <v>38</v>
      </c>
      <c r="C252" s="27" t="s">
        <v>39</v>
      </c>
      <c r="D252" s="28" t="s">
        <v>81</v>
      </c>
      <c r="E252" s="28" t="str">
        <f>VLOOKUP(D252,Sheet2!A$1:B$353,2,FALSE)</f>
        <v>Major Urban</v>
      </c>
      <c r="F252" s="29">
        <v>3464</v>
      </c>
      <c r="G252" s="29">
        <v>12647</v>
      </c>
      <c r="H252" s="29">
        <v>33750</v>
      </c>
      <c r="I252" s="29">
        <v>31718</v>
      </c>
      <c r="J252" s="29">
        <v>21667</v>
      </c>
      <c r="K252" s="29">
        <v>6228</v>
      </c>
      <c r="L252" s="29">
        <v>3309</v>
      </c>
      <c r="M252" s="29">
        <v>246</v>
      </c>
      <c r="N252" s="30">
        <v>113029</v>
      </c>
      <c r="O252" s="31">
        <v>35</v>
      </c>
      <c r="P252" s="66">
        <f t="shared" si="48"/>
        <v>1.010392609699769E-2</v>
      </c>
      <c r="Q252" s="87">
        <f t="shared" si="49"/>
        <v>24</v>
      </c>
      <c r="R252" s="29">
        <v>79</v>
      </c>
      <c r="S252" s="66">
        <f t="shared" si="50"/>
        <v>6.2465406815845658E-3</v>
      </c>
      <c r="T252" s="87">
        <f t="shared" si="51"/>
        <v>40</v>
      </c>
      <c r="U252" s="29">
        <v>193</v>
      </c>
      <c r="V252" s="66">
        <f t="shared" si="52"/>
        <v>5.7185185185185186E-3</v>
      </c>
      <c r="W252" s="87">
        <f t="shared" si="53"/>
        <v>33</v>
      </c>
      <c r="X252" s="29">
        <v>163</v>
      </c>
      <c r="Y252" s="66">
        <f t="shared" si="54"/>
        <v>5.1390377703512203E-3</v>
      </c>
      <c r="Z252" s="87">
        <f t="shared" si="55"/>
        <v>38</v>
      </c>
      <c r="AA252" s="29">
        <v>128</v>
      </c>
      <c r="AB252" s="66">
        <f t="shared" si="56"/>
        <v>5.9076014215165918E-3</v>
      </c>
      <c r="AC252" s="87">
        <f t="shared" si="57"/>
        <v>31</v>
      </c>
      <c r="AD252" s="29">
        <v>50</v>
      </c>
      <c r="AE252" s="66">
        <f t="shared" si="58"/>
        <v>8.0282594733461794E-3</v>
      </c>
      <c r="AF252" s="87">
        <f t="shared" si="59"/>
        <v>24</v>
      </c>
      <c r="AG252" s="29">
        <v>28</v>
      </c>
      <c r="AH252" s="66">
        <f t="shared" si="60"/>
        <v>8.461770927772741E-3</v>
      </c>
      <c r="AI252" s="87">
        <f t="shared" si="61"/>
        <v>26</v>
      </c>
      <c r="AJ252" s="29">
        <v>10</v>
      </c>
      <c r="AK252" s="66">
        <f t="shared" si="62"/>
        <v>4.065040650406504E-2</v>
      </c>
      <c r="AL252" s="87">
        <f t="shared" si="63"/>
        <v>7</v>
      </c>
      <c r="AM252" s="30">
        <v>686</v>
      </c>
    </row>
    <row r="253" spans="1:39" x14ac:dyDescent="0.25">
      <c r="A253" s="25" t="s">
        <v>567</v>
      </c>
      <c r="B253" s="26" t="s">
        <v>18</v>
      </c>
      <c r="C253" s="27" t="s">
        <v>19</v>
      </c>
      <c r="D253" s="28" t="s">
        <v>568</v>
      </c>
      <c r="E253" s="28" t="str">
        <f>VLOOKUP(D253,Sheet2!A$1:B$353,2,FALSE)</f>
        <v>Rural 80</v>
      </c>
      <c r="F253" s="29">
        <v>4021</v>
      </c>
      <c r="G253" s="29">
        <v>7243</v>
      </c>
      <c r="H253" s="29">
        <v>16084</v>
      </c>
      <c r="I253" s="29">
        <v>13424</v>
      </c>
      <c r="J253" s="29">
        <v>10353</v>
      </c>
      <c r="K253" s="29">
        <v>7206</v>
      </c>
      <c r="L253" s="29">
        <v>6481</v>
      </c>
      <c r="M253" s="29">
        <v>853</v>
      </c>
      <c r="N253" s="30">
        <v>65665</v>
      </c>
      <c r="O253" s="31">
        <v>117</v>
      </c>
      <c r="P253" s="66">
        <f t="shared" si="48"/>
        <v>2.9097239492663518E-2</v>
      </c>
      <c r="Q253" s="87">
        <f t="shared" si="49"/>
        <v>19</v>
      </c>
      <c r="R253" s="29">
        <v>98</v>
      </c>
      <c r="S253" s="66">
        <f t="shared" si="50"/>
        <v>1.3530305122186939E-2</v>
      </c>
      <c r="T253" s="87">
        <f t="shared" si="51"/>
        <v>24</v>
      </c>
      <c r="U253" s="29">
        <v>118</v>
      </c>
      <c r="V253" s="66">
        <f t="shared" si="52"/>
        <v>7.3364834618254169E-3</v>
      </c>
      <c r="W253" s="87">
        <f t="shared" si="53"/>
        <v>38</v>
      </c>
      <c r="X253" s="29">
        <v>169</v>
      </c>
      <c r="Y253" s="66">
        <f t="shared" si="54"/>
        <v>1.2589392133492253E-2</v>
      </c>
      <c r="Z253" s="87">
        <f t="shared" si="55"/>
        <v>27</v>
      </c>
      <c r="AA253" s="29">
        <v>108</v>
      </c>
      <c r="AB253" s="66">
        <f t="shared" si="56"/>
        <v>1.0431758910460736E-2</v>
      </c>
      <c r="AC253" s="87">
        <f t="shared" si="57"/>
        <v>30</v>
      </c>
      <c r="AD253" s="29">
        <v>101</v>
      </c>
      <c r="AE253" s="66">
        <f t="shared" si="58"/>
        <v>1.4016097696364142E-2</v>
      </c>
      <c r="AF253" s="87">
        <f t="shared" si="59"/>
        <v>29</v>
      </c>
      <c r="AG253" s="29">
        <v>115</v>
      </c>
      <c r="AH253" s="66">
        <f t="shared" si="60"/>
        <v>1.7744175281592348E-2</v>
      </c>
      <c r="AI253" s="87">
        <f t="shared" si="61"/>
        <v>32</v>
      </c>
      <c r="AJ253" s="29">
        <v>35</v>
      </c>
      <c r="AK253" s="66">
        <f t="shared" si="62"/>
        <v>4.1031652989449004E-2</v>
      </c>
      <c r="AL253" s="87">
        <f t="shared" si="63"/>
        <v>35</v>
      </c>
      <c r="AM253" s="30">
        <v>861</v>
      </c>
    </row>
    <row r="254" spans="1:39" x14ac:dyDescent="0.25">
      <c r="A254" s="25" t="s">
        <v>298</v>
      </c>
      <c r="B254" s="26" t="s">
        <v>18</v>
      </c>
      <c r="C254" s="27" t="s">
        <v>22</v>
      </c>
      <c r="D254" s="28" t="s">
        <v>299</v>
      </c>
      <c r="E254" s="28" t="str">
        <f>VLOOKUP(D254,Sheet2!A$1:B$353,2,FALSE)</f>
        <v>Significant Rural</v>
      </c>
      <c r="F254" s="29">
        <v>21864</v>
      </c>
      <c r="G254" s="29">
        <v>15713</v>
      </c>
      <c r="H254" s="29">
        <v>11756</v>
      </c>
      <c r="I254" s="29">
        <v>6073</v>
      </c>
      <c r="J254" s="29">
        <v>3739</v>
      </c>
      <c r="K254" s="29">
        <v>1863</v>
      </c>
      <c r="L254" s="29">
        <v>830</v>
      </c>
      <c r="M254" s="29">
        <v>73</v>
      </c>
      <c r="N254" s="30">
        <v>61911</v>
      </c>
      <c r="O254" s="31">
        <v>225</v>
      </c>
      <c r="P254" s="66">
        <f t="shared" si="48"/>
        <v>1.0290889132821076E-2</v>
      </c>
      <c r="Q254" s="87">
        <f t="shared" si="49"/>
        <v>22</v>
      </c>
      <c r="R254" s="29">
        <v>192</v>
      </c>
      <c r="S254" s="66">
        <f t="shared" si="50"/>
        <v>1.2219181569401133E-2</v>
      </c>
      <c r="T254" s="87">
        <f t="shared" si="51"/>
        <v>7</v>
      </c>
      <c r="U254" s="29">
        <v>172</v>
      </c>
      <c r="V254" s="66">
        <f t="shared" si="52"/>
        <v>1.4630826811840763E-2</v>
      </c>
      <c r="W254" s="87">
        <f t="shared" si="53"/>
        <v>7</v>
      </c>
      <c r="X254" s="29">
        <v>91</v>
      </c>
      <c r="Y254" s="66">
        <f t="shared" si="54"/>
        <v>1.498435698995554E-2</v>
      </c>
      <c r="Z254" s="87">
        <f t="shared" si="55"/>
        <v>5</v>
      </c>
      <c r="AA254" s="29">
        <v>55</v>
      </c>
      <c r="AB254" s="66">
        <f t="shared" si="56"/>
        <v>1.470981545867879E-2</v>
      </c>
      <c r="AC254" s="87">
        <f t="shared" si="57"/>
        <v>6</v>
      </c>
      <c r="AD254" s="29">
        <v>20</v>
      </c>
      <c r="AE254" s="66">
        <f t="shared" si="58"/>
        <v>1.0735373054213635E-2</v>
      </c>
      <c r="AF254" s="87">
        <f t="shared" si="59"/>
        <v>11</v>
      </c>
      <c r="AG254" s="29">
        <v>16</v>
      </c>
      <c r="AH254" s="66">
        <f t="shared" si="60"/>
        <v>1.9277108433734941E-2</v>
      </c>
      <c r="AI254" s="87">
        <f t="shared" si="61"/>
        <v>9</v>
      </c>
      <c r="AJ254" s="29">
        <v>3</v>
      </c>
      <c r="AK254" s="66">
        <f t="shared" si="62"/>
        <v>4.1095890410958902E-2</v>
      </c>
      <c r="AL254" s="87">
        <f t="shared" si="63"/>
        <v>11</v>
      </c>
      <c r="AM254" s="30">
        <v>774</v>
      </c>
    </row>
    <row r="255" spans="1:39" x14ac:dyDescent="0.25">
      <c r="A255" s="25" t="s">
        <v>220</v>
      </c>
      <c r="B255" s="26" t="s">
        <v>18</v>
      </c>
      <c r="C255" s="27" t="s">
        <v>22</v>
      </c>
      <c r="D255" s="28" t="s">
        <v>221</v>
      </c>
      <c r="E255" s="28" t="str">
        <f>VLOOKUP(D255,Sheet2!A$1:B$353,2,FALSE)</f>
        <v>Significant Rural</v>
      </c>
      <c r="F255" s="29">
        <v>6699</v>
      </c>
      <c r="G255" s="29">
        <v>6065</v>
      </c>
      <c r="H255" s="29">
        <v>8660</v>
      </c>
      <c r="I255" s="29">
        <v>6852</v>
      </c>
      <c r="J255" s="29">
        <v>4457</v>
      </c>
      <c r="K255" s="29">
        <v>2410</v>
      </c>
      <c r="L255" s="29">
        <v>1543</v>
      </c>
      <c r="M255" s="29">
        <v>97</v>
      </c>
      <c r="N255" s="30">
        <v>36783</v>
      </c>
      <c r="O255" s="31">
        <v>103</v>
      </c>
      <c r="P255" s="66">
        <f t="shared" si="48"/>
        <v>1.5375429168532616E-2</v>
      </c>
      <c r="Q255" s="87">
        <f t="shared" si="49"/>
        <v>13</v>
      </c>
      <c r="R255" s="29">
        <v>87</v>
      </c>
      <c r="S255" s="66">
        <f t="shared" si="50"/>
        <v>1.4344600164880462E-2</v>
      </c>
      <c r="T255" s="87">
        <f t="shared" si="51"/>
        <v>4</v>
      </c>
      <c r="U255" s="29">
        <v>136</v>
      </c>
      <c r="V255" s="66">
        <f t="shared" si="52"/>
        <v>1.5704387990762125E-2</v>
      </c>
      <c r="W255" s="87">
        <f t="shared" si="53"/>
        <v>6</v>
      </c>
      <c r="X255" s="29">
        <v>96</v>
      </c>
      <c r="Y255" s="66">
        <f t="shared" si="54"/>
        <v>1.4010507880910683E-2</v>
      </c>
      <c r="Z255" s="87">
        <f t="shared" si="55"/>
        <v>7</v>
      </c>
      <c r="AA255" s="29">
        <v>86</v>
      </c>
      <c r="AB255" s="66">
        <f t="shared" si="56"/>
        <v>1.9295490240071798E-2</v>
      </c>
      <c r="AC255" s="87">
        <f t="shared" si="57"/>
        <v>4</v>
      </c>
      <c r="AD255" s="29">
        <v>64</v>
      </c>
      <c r="AE255" s="66">
        <f t="shared" si="58"/>
        <v>2.6556016597510373E-2</v>
      </c>
      <c r="AF255" s="87">
        <f t="shared" si="59"/>
        <v>5</v>
      </c>
      <c r="AG255" s="29">
        <v>36</v>
      </c>
      <c r="AH255" s="66">
        <f t="shared" si="60"/>
        <v>2.3331173039533377E-2</v>
      </c>
      <c r="AI255" s="87">
        <f t="shared" si="61"/>
        <v>7</v>
      </c>
      <c r="AJ255" s="29">
        <v>4</v>
      </c>
      <c r="AK255" s="66">
        <f t="shared" si="62"/>
        <v>4.1237113402061855E-2</v>
      </c>
      <c r="AL255" s="87">
        <f t="shared" si="63"/>
        <v>10</v>
      </c>
      <c r="AM255" s="30">
        <v>612</v>
      </c>
    </row>
    <row r="256" spans="1:39" x14ac:dyDescent="0.25">
      <c r="A256" s="25" t="s">
        <v>96</v>
      </c>
      <c r="B256" s="26" t="s">
        <v>18</v>
      </c>
      <c r="C256" s="27" t="s">
        <v>25</v>
      </c>
      <c r="D256" s="28" t="s">
        <v>97</v>
      </c>
      <c r="E256" s="28" t="str">
        <f>VLOOKUP(D256,Sheet2!A$1:B$353,2,FALSE)</f>
        <v>Large Urban</v>
      </c>
      <c r="F256" s="29">
        <v>16089</v>
      </c>
      <c r="G256" s="29">
        <v>12838</v>
      </c>
      <c r="H256" s="29">
        <v>10802</v>
      </c>
      <c r="I256" s="29">
        <v>5885</v>
      </c>
      <c r="J256" s="29">
        <v>2580</v>
      </c>
      <c r="K256" s="29">
        <v>738</v>
      </c>
      <c r="L256" s="29">
        <v>445</v>
      </c>
      <c r="M256" s="29">
        <v>24</v>
      </c>
      <c r="N256" s="30">
        <v>49401</v>
      </c>
      <c r="O256" s="31">
        <v>125</v>
      </c>
      <c r="P256" s="66">
        <f t="shared" si="48"/>
        <v>7.7692833613027534E-3</v>
      </c>
      <c r="Q256" s="87">
        <f t="shared" si="49"/>
        <v>14</v>
      </c>
      <c r="R256" s="29">
        <v>123</v>
      </c>
      <c r="S256" s="66">
        <f t="shared" si="50"/>
        <v>9.5809316092849359E-3</v>
      </c>
      <c r="T256" s="87">
        <f t="shared" si="51"/>
        <v>11</v>
      </c>
      <c r="U256" s="29">
        <v>56</v>
      </c>
      <c r="V256" s="66">
        <f t="shared" si="52"/>
        <v>5.1842251434919455E-3</v>
      </c>
      <c r="W256" s="87">
        <f t="shared" si="53"/>
        <v>21</v>
      </c>
      <c r="X256" s="29">
        <v>31</v>
      </c>
      <c r="Y256" s="66">
        <f t="shared" si="54"/>
        <v>5.2676295666949872E-3</v>
      </c>
      <c r="Z256" s="87">
        <f t="shared" si="55"/>
        <v>20</v>
      </c>
      <c r="AA256" s="29">
        <v>14</v>
      </c>
      <c r="AB256" s="66">
        <f t="shared" si="56"/>
        <v>5.4263565891472867E-3</v>
      </c>
      <c r="AC256" s="87">
        <f t="shared" si="57"/>
        <v>19</v>
      </c>
      <c r="AD256" s="29">
        <v>10</v>
      </c>
      <c r="AE256" s="66">
        <f t="shared" si="58"/>
        <v>1.3550135501355014E-2</v>
      </c>
      <c r="AF256" s="87">
        <f t="shared" si="59"/>
        <v>8</v>
      </c>
      <c r="AG256" s="29">
        <v>3</v>
      </c>
      <c r="AH256" s="66">
        <f t="shared" si="60"/>
        <v>6.7415730337078653E-3</v>
      </c>
      <c r="AI256" s="87">
        <f t="shared" si="61"/>
        <v>20</v>
      </c>
      <c r="AJ256" s="29">
        <v>1</v>
      </c>
      <c r="AK256" s="66">
        <f t="shared" si="62"/>
        <v>4.1666666666666664E-2</v>
      </c>
      <c r="AL256" s="87">
        <f t="shared" si="63"/>
        <v>8</v>
      </c>
      <c r="AM256" s="30">
        <v>363</v>
      </c>
    </row>
    <row r="257" spans="1:39" x14ac:dyDescent="0.25">
      <c r="A257" s="25" t="s">
        <v>218</v>
      </c>
      <c r="B257" s="26" t="s">
        <v>18</v>
      </c>
      <c r="C257" s="27" t="s">
        <v>55</v>
      </c>
      <c r="D257" s="28" t="s">
        <v>219</v>
      </c>
      <c r="E257" s="28" t="str">
        <f>VLOOKUP(D257,Sheet2!A$1:B$353,2,FALSE)</f>
        <v>Rural 80</v>
      </c>
      <c r="F257" s="29">
        <v>6561</v>
      </c>
      <c r="G257" s="29">
        <v>9437</v>
      </c>
      <c r="H257" s="29">
        <v>8133</v>
      </c>
      <c r="I257" s="29">
        <v>5441</v>
      </c>
      <c r="J257" s="29">
        <v>3939</v>
      </c>
      <c r="K257" s="29">
        <v>1905</v>
      </c>
      <c r="L257" s="29">
        <v>955</v>
      </c>
      <c r="M257" s="29">
        <v>72</v>
      </c>
      <c r="N257" s="30">
        <v>36443</v>
      </c>
      <c r="O257" s="31">
        <v>59</v>
      </c>
      <c r="P257" s="66">
        <f t="shared" si="48"/>
        <v>8.9925316262764819E-3</v>
      </c>
      <c r="Q257" s="87">
        <f t="shared" si="49"/>
        <v>40</v>
      </c>
      <c r="R257" s="29">
        <v>61</v>
      </c>
      <c r="S257" s="66">
        <f t="shared" si="50"/>
        <v>6.4639186182049377E-3</v>
      </c>
      <c r="T257" s="87">
        <f t="shared" si="51"/>
        <v>40</v>
      </c>
      <c r="U257" s="29">
        <v>66</v>
      </c>
      <c r="V257" s="66">
        <f t="shared" si="52"/>
        <v>8.1150866838804875E-3</v>
      </c>
      <c r="W257" s="87">
        <f t="shared" si="53"/>
        <v>34</v>
      </c>
      <c r="X257" s="29">
        <v>59</v>
      </c>
      <c r="Y257" s="66">
        <f t="shared" si="54"/>
        <v>1.0843594927403052E-2</v>
      </c>
      <c r="Z257" s="87">
        <f t="shared" si="55"/>
        <v>29</v>
      </c>
      <c r="AA257" s="29">
        <v>36</v>
      </c>
      <c r="AB257" s="66">
        <f t="shared" si="56"/>
        <v>9.13937547600914E-3</v>
      </c>
      <c r="AC257" s="87">
        <f t="shared" si="57"/>
        <v>36</v>
      </c>
      <c r="AD257" s="29">
        <v>17</v>
      </c>
      <c r="AE257" s="66">
        <f t="shared" si="58"/>
        <v>8.9238845144356954E-3</v>
      </c>
      <c r="AF257" s="87">
        <f t="shared" si="59"/>
        <v>36</v>
      </c>
      <c r="AG257" s="29">
        <v>12</v>
      </c>
      <c r="AH257" s="66">
        <f t="shared" si="60"/>
        <v>1.2565445026178011E-2</v>
      </c>
      <c r="AI257" s="87">
        <f t="shared" si="61"/>
        <v>37</v>
      </c>
      <c r="AJ257" s="29">
        <v>3</v>
      </c>
      <c r="AK257" s="66">
        <f t="shared" si="62"/>
        <v>4.1666666666666664E-2</v>
      </c>
      <c r="AL257" s="87">
        <f t="shared" si="63"/>
        <v>34</v>
      </c>
      <c r="AM257" s="30">
        <v>313</v>
      </c>
    </row>
    <row r="258" spans="1:39" x14ac:dyDescent="0.25">
      <c r="A258" s="25" t="s">
        <v>88</v>
      </c>
      <c r="B258" s="26" t="s">
        <v>18</v>
      </c>
      <c r="C258" s="27" t="s">
        <v>10</v>
      </c>
      <c r="D258" s="28" t="s">
        <v>89</v>
      </c>
      <c r="E258" s="28" t="str">
        <f>VLOOKUP(D258,Sheet2!A$1:B$353,2,FALSE)</f>
        <v>Significant Rural</v>
      </c>
      <c r="F258" s="29">
        <v>4381</v>
      </c>
      <c r="G258" s="29">
        <v>14374</v>
      </c>
      <c r="H258" s="29">
        <v>19822</v>
      </c>
      <c r="I258" s="29">
        <v>9098</v>
      </c>
      <c r="J258" s="29">
        <v>4547</v>
      </c>
      <c r="K258" s="29">
        <v>1979</v>
      </c>
      <c r="L258" s="29">
        <v>764</v>
      </c>
      <c r="M258" s="29">
        <v>94</v>
      </c>
      <c r="N258" s="30">
        <v>55059</v>
      </c>
      <c r="O258" s="31">
        <v>49</v>
      </c>
      <c r="P258" s="66">
        <f t="shared" si="48"/>
        <v>1.1184661036293083E-2</v>
      </c>
      <c r="Q258" s="87">
        <f t="shared" si="49"/>
        <v>20</v>
      </c>
      <c r="R258" s="29">
        <v>86</v>
      </c>
      <c r="S258" s="66">
        <f t="shared" si="50"/>
        <v>5.9830249060804233E-3</v>
      </c>
      <c r="T258" s="87">
        <f t="shared" si="51"/>
        <v>25</v>
      </c>
      <c r="U258" s="29">
        <v>123</v>
      </c>
      <c r="V258" s="66">
        <f t="shared" si="52"/>
        <v>6.2052265159923316E-3</v>
      </c>
      <c r="W258" s="87">
        <f t="shared" si="53"/>
        <v>24</v>
      </c>
      <c r="X258" s="29">
        <v>59</v>
      </c>
      <c r="Y258" s="66">
        <f t="shared" si="54"/>
        <v>6.4849417454385582E-3</v>
      </c>
      <c r="Z258" s="87">
        <f t="shared" si="55"/>
        <v>17</v>
      </c>
      <c r="AA258" s="29">
        <v>33</v>
      </c>
      <c r="AB258" s="66">
        <f t="shared" si="56"/>
        <v>7.2575324389707501E-3</v>
      </c>
      <c r="AC258" s="87">
        <f t="shared" si="57"/>
        <v>16</v>
      </c>
      <c r="AD258" s="29">
        <v>26</v>
      </c>
      <c r="AE258" s="66">
        <f t="shared" si="58"/>
        <v>1.3137948458817585E-2</v>
      </c>
      <c r="AF258" s="87">
        <f t="shared" si="59"/>
        <v>7</v>
      </c>
      <c r="AG258" s="29">
        <v>29</v>
      </c>
      <c r="AH258" s="66">
        <f t="shared" si="60"/>
        <v>3.7958115183246072E-2</v>
      </c>
      <c r="AI258" s="87">
        <f t="shared" si="61"/>
        <v>4</v>
      </c>
      <c r="AJ258" s="29">
        <v>4</v>
      </c>
      <c r="AK258" s="66">
        <f t="shared" si="62"/>
        <v>4.2553191489361701E-2</v>
      </c>
      <c r="AL258" s="87">
        <f t="shared" si="63"/>
        <v>9</v>
      </c>
      <c r="AM258" s="30">
        <v>409</v>
      </c>
    </row>
    <row r="259" spans="1:39" x14ac:dyDescent="0.25">
      <c r="A259" s="25" t="s">
        <v>163</v>
      </c>
      <c r="B259" s="26" t="s">
        <v>18</v>
      </c>
      <c r="C259" s="27" t="s">
        <v>25</v>
      </c>
      <c r="D259" s="28" t="s">
        <v>164</v>
      </c>
      <c r="E259" s="28" t="str">
        <f>VLOOKUP(D259,Sheet2!A$1:B$353,2,FALSE)</f>
        <v>Rural 80</v>
      </c>
      <c r="F259" s="29">
        <v>3653</v>
      </c>
      <c r="G259" s="29">
        <v>8235</v>
      </c>
      <c r="H259" s="29">
        <v>7249</v>
      </c>
      <c r="I259" s="29">
        <v>5064</v>
      </c>
      <c r="J259" s="29">
        <v>4021</v>
      </c>
      <c r="K259" s="29">
        <v>2527</v>
      </c>
      <c r="L259" s="29">
        <v>2137</v>
      </c>
      <c r="M259" s="29">
        <v>139</v>
      </c>
      <c r="N259" s="30">
        <v>33025</v>
      </c>
      <c r="O259" s="31">
        <v>30</v>
      </c>
      <c r="P259" s="66">
        <f t="shared" si="48"/>
        <v>8.2124281412537647E-3</v>
      </c>
      <c r="Q259" s="87">
        <f t="shared" si="49"/>
        <v>43</v>
      </c>
      <c r="R259" s="29">
        <v>27</v>
      </c>
      <c r="S259" s="66">
        <f t="shared" si="50"/>
        <v>3.2786885245901639E-3</v>
      </c>
      <c r="T259" s="87">
        <f t="shared" si="51"/>
        <v>51</v>
      </c>
      <c r="U259" s="29">
        <v>33</v>
      </c>
      <c r="V259" s="66">
        <f t="shared" si="52"/>
        <v>4.552352048558422E-3</v>
      </c>
      <c r="W259" s="87">
        <f t="shared" si="53"/>
        <v>44</v>
      </c>
      <c r="X259" s="29">
        <v>88</v>
      </c>
      <c r="Y259" s="66">
        <f t="shared" si="54"/>
        <v>1.7377567140600316E-2</v>
      </c>
      <c r="Z259" s="87">
        <f t="shared" si="55"/>
        <v>23</v>
      </c>
      <c r="AA259" s="29">
        <v>22</v>
      </c>
      <c r="AB259" s="66">
        <f t="shared" si="56"/>
        <v>5.4712758020392938E-3</v>
      </c>
      <c r="AC259" s="87">
        <f t="shared" si="57"/>
        <v>44</v>
      </c>
      <c r="AD259" s="29">
        <v>14</v>
      </c>
      <c r="AE259" s="66">
        <f t="shared" si="58"/>
        <v>5.5401662049861496E-3</v>
      </c>
      <c r="AF259" s="87">
        <f t="shared" si="59"/>
        <v>44</v>
      </c>
      <c r="AG259" s="29">
        <v>18</v>
      </c>
      <c r="AH259" s="66">
        <f t="shared" si="60"/>
        <v>8.4230229293401973E-3</v>
      </c>
      <c r="AI259" s="87">
        <f t="shared" si="61"/>
        <v>44</v>
      </c>
      <c r="AJ259" s="29">
        <v>6</v>
      </c>
      <c r="AK259" s="66">
        <f t="shared" si="62"/>
        <v>4.3165467625899283E-2</v>
      </c>
      <c r="AL259" s="87">
        <f t="shared" si="63"/>
        <v>33</v>
      </c>
      <c r="AM259" s="30">
        <v>238</v>
      </c>
    </row>
    <row r="260" spans="1:39" x14ac:dyDescent="0.25">
      <c r="A260" s="25" t="s">
        <v>76</v>
      </c>
      <c r="B260" s="26" t="s">
        <v>18</v>
      </c>
      <c r="C260" s="27" t="s">
        <v>10</v>
      </c>
      <c r="D260" s="28" t="s">
        <v>77</v>
      </c>
      <c r="E260" s="28" t="str">
        <f>VLOOKUP(D260,Sheet2!A$1:B$353,2,FALSE)</f>
        <v>Rural 50</v>
      </c>
      <c r="F260" s="29">
        <v>5772</v>
      </c>
      <c r="G260" s="29">
        <v>16192</v>
      </c>
      <c r="H260" s="29">
        <v>18422</v>
      </c>
      <c r="I260" s="29">
        <v>8928</v>
      </c>
      <c r="J260" s="29">
        <v>6852</v>
      </c>
      <c r="K260" s="29">
        <v>3950</v>
      </c>
      <c r="L260" s="29">
        <v>2153</v>
      </c>
      <c r="M260" s="29">
        <v>208</v>
      </c>
      <c r="N260" s="30">
        <v>62477</v>
      </c>
      <c r="O260" s="31">
        <v>45</v>
      </c>
      <c r="P260" s="66">
        <f t="shared" si="48"/>
        <v>7.7962577962577967E-3</v>
      </c>
      <c r="Q260" s="87">
        <f t="shared" si="49"/>
        <v>32</v>
      </c>
      <c r="R260" s="29">
        <v>52</v>
      </c>
      <c r="S260" s="66">
        <f t="shared" si="50"/>
        <v>3.2114624505928855E-3</v>
      </c>
      <c r="T260" s="87">
        <f t="shared" si="51"/>
        <v>43</v>
      </c>
      <c r="U260" s="29">
        <v>65</v>
      </c>
      <c r="V260" s="66">
        <f t="shared" si="52"/>
        <v>3.5283899685159049E-3</v>
      </c>
      <c r="W260" s="87">
        <f t="shared" si="53"/>
        <v>39</v>
      </c>
      <c r="X260" s="29">
        <v>42</v>
      </c>
      <c r="Y260" s="66">
        <f t="shared" si="54"/>
        <v>4.7043010752688174E-3</v>
      </c>
      <c r="Z260" s="87">
        <f t="shared" si="55"/>
        <v>30</v>
      </c>
      <c r="AA260" s="29">
        <v>38</v>
      </c>
      <c r="AB260" s="66">
        <f t="shared" si="56"/>
        <v>5.5458260361938121E-3</v>
      </c>
      <c r="AC260" s="87">
        <f t="shared" si="57"/>
        <v>27</v>
      </c>
      <c r="AD260" s="29">
        <v>23</v>
      </c>
      <c r="AE260" s="66">
        <f t="shared" si="58"/>
        <v>5.8227848101265823E-3</v>
      </c>
      <c r="AF260" s="87">
        <f t="shared" si="59"/>
        <v>31</v>
      </c>
      <c r="AG260" s="29">
        <v>27</v>
      </c>
      <c r="AH260" s="66">
        <f t="shared" si="60"/>
        <v>1.2540640966093822E-2</v>
      </c>
      <c r="AI260" s="87">
        <f t="shared" si="61"/>
        <v>19</v>
      </c>
      <c r="AJ260" s="29">
        <v>9</v>
      </c>
      <c r="AK260" s="66">
        <f t="shared" si="62"/>
        <v>4.3269230769230768E-2</v>
      </c>
      <c r="AL260" s="87">
        <f t="shared" si="63"/>
        <v>14</v>
      </c>
      <c r="AM260" s="30">
        <v>301</v>
      </c>
    </row>
    <row r="261" spans="1:39" x14ac:dyDescent="0.25">
      <c r="A261" s="25" t="s">
        <v>241</v>
      </c>
      <c r="B261" s="26" t="s">
        <v>18</v>
      </c>
      <c r="C261" s="27" t="s">
        <v>44</v>
      </c>
      <c r="D261" s="28" t="s">
        <v>242</v>
      </c>
      <c r="E261" s="28" t="str">
        <f>VLOOKUP(D261,Sheet2!A$1:B$353,2,FALSE)</f>
        <v>Rural 80</v>
      </c>
      <c r="F261" s="29">
        <v>3563</v>
      </c>
      <c r="G261" s="29">
        <v>8337</v>
      </c>
      <c r="H261" s="29">
        <v>8955</v>
      </c>
      <c r="I261" s="29">
        <v>6677</v>
      </c>
      <c r="J261" s="29">
        <v>5805</v>
      </c>
      <c r="K261" s="29">
        <v>3832</v>
      </c>
      <c r="L261" s="29">
        <v>2370</v>
      </c>
      <c r="M261" s="29">
        <v>161</v>
      </c>
      <c r="N261" s="30">
        <v>39700</v>
      </c>
      <c r="O261" s="31">
        <v>67</v>
      </c>
      <c r="P261" s="66">
        <f t="shared" si="48"/>
        <v>1.8804378332865562E-2</v>
      </c>
      <c r="Q261" s="87">
        <f t="shared" si="49"/>
        <v>27</v>
      </c>
      <c r="R261" s="29">
        <v>69</v>
      </c>
      <c r="S261" s="66">
        <f t="shared" si="50"/>
        <v>8.2763584023029871E-3</v>
      </c>
      <c r="T261" s="87">
        <f t="shared" si="51"/>
        <v>31</v>
      </c>
      <c r="U261" s="29">
        <v>97</v>
      </c>
      <c r="V261" s="66">
        <f t="shared" si="52"/>
        <v>1.0831937465103294E-2</v>
      </c>
      <c r="W261" s="87">
        <f t="shared" si="53"/>
        <v>26</v>
      </c>
      <c r="X261" s="29">
        <v>70</v>
      </c>
      <c r="Y261" s="66">
        <f t="shared" si="54"/>
        <v>1.0483750187209824E-2</v>
      </c>
      <c r="Z261" s="87">
        <f t="shared" si="55"/>
        <v>31</v>
      </c>
      <c r="AA261" s="29">
        <v>48</v>
      </c>
      <c r="AB261" s="66">
        <f t="shared" si="56"/>
        <v>8.2687338501291983E-3</v>
      </c>
      <c r="AC261" s="87">
        <f t="shared" si="57"/>
        <v>37</v>
      </c>
      <c r="AD261" s="29">
        <v>26</v>
      </c>
      <c r="AE261" s="66">
        <f t="shared" si="58"/>
        <v>6.7849686847599169E-3</v>
      </c>
      <c r="AF261" s="87">
        <f t="shared" si="59"/>
        <v>43</v>
      </c>
      <c r="AG261" s="29">
        <v>15</v>
      </c>
      <c r="AH261" s="66">
        <f t="shared" si="60"/>
        <v>6.3291139240506328E-3</v>
      </c>
      <c r="AI261" s="87">
        <f t="shared" si="61"/>
        <v>47</v>
      </c>
      <c r="AJ261" s="29">
        <v>7</v>
      </c>
      <c r="AK261" s="66">
        <f t="shared" si="62"/>
        <v>4.3478260869565216E-2</v>
      </c>
      <c r="AL261" s="87">
        <f t="shared" si="63"/>
        <v>32</v>
      </c>
      <c r="AM261" s="30">
        <v>399</v>
      </c>
    </row>
    <row r="262" spans="1:39" x14ac:dyDescent="0.25">
      <c r="A262" s="25" t="s">
        <v>324</v>
      </c>
      <c r="B262" s="26" t="s">
        <v>18</v>
      </c>
      <c r="C262" s="27" t="s">
        <v>25</v>
      </c>
      <c r="D262" s="28" t="s">
        <v>325</v>
      </c>
      <c r="E262" s="28" t="str">
        <f>VLOOKUP(D262,Sheet2!A$1:B$353,2,FALSE)</f>
        <v>Rural 80</v>
      </c>
      <c r="F262" s="29">
        <v>3485</v>
      </c>
      <c r="G262" s="29">
        <v>6950</v>
      </c>
      <c r="H262" s="29">
        <v>3732</v>
      </c>
      <c r="I262" s="29">
        <v>3411</v>
      </c>
      <c r="J262" s="29">
        <v>2304</v>
      </c>
      <c r="K262" s="29">
        <v>1350</v>
      </c>
      <c r="L262" s="29">
        <v>919</v>
      </c>
      <c r="M262" s="29">
        <v>91</v>
      </c>
      <c r="N262" s="30">
        <v>22242</v>
      </c>
      <c r="O262" s="31">
        <v>6</v>
      </c>
      <c r="P262" s="66">
        <f t="shared" ref="P262:P325" si="64">O262/F262</f>
        <v>1.721664275466284E-3</v>
      </c>
      <c r="Q262" s="87">
        <f t="shared" ref="Q262:Q325" si="65">1+SUMPRODUCT((E$6:E$331=E262)*(P$6:P$331&gt;P262))</f>
        <v>55</v>
      </c>
      <c r="R262" s="29">
        <v>20</v>
      </c>
      <c r="S262" s="66">
        <f t="shared" ref="S262:S325" si="66">R262/G262</f>
        <v>2.8776978417266188E-3</v>
      </c>
      <c r="T262" s="87">
        <f t="shared" ref="T262:T325" si="67">1+SUMPRODUCT((E$6:E$331=E262)*(S$6:S$331&gt;S262))</f>
        <v>53</v>
      </c>
      <c r="U262" s="29">
        <v>12</v>
      </c>
      <c r="V262" s="66">
        <f t="shared" ref="V262:V325" si="68">U262/H262</f>
        <v>3.2154340836012861E-3</v>
      </c>
      <c r="W262" s="87">
        <f t="shared" ref="W262:W325" si="69">1+SUMPRODUCT((E$6:E$331=E262)*(V$6:V$331&gt;V262))</f>
        <v>53</v>
      </c>
      <c r="X262" s="29">
        <v>9</v>
      </c>
      <c r="Y262" s="66">
        <f t="shared" ref="Y262:Y325" si="70">X262/I262</f>
        <v>2.6385224274406332E-3</v>
      </c>
      <c r="Z262" s="87">
        <f t="shared" ref="Z262:Z325" si="71">1+SUMPRODUCT((E$6:E$331=E262)*(Y$6:Y$331&gt;Y262))</f>
        <v>53</v>
      </c>
      <c r="AA262" s="29">
        <v>4</v>
      </c>
      <c r="AB262" s="66">
        <f t="shared" ref="AB262:AB325" si="72">AA262/J262</f>
        <v>1.736111111111111E-3</v>
      </c>
      <c r="AC262" s="87">
        <f t="shared" ref="AC262:AC325" si="73">1+SUMPRODUCT((E$6:E$331=E262)*(AB$6:AB$331&gt;AB262))</f>
        <v>54</v>
      </c>
      <c r="AD262" s="29">
        <v>5</v>
      </c>
      <c r="AE262" s="66">
        <f t="shared" ref="AE262:AE325" si="74">AD262/K262</f>
        <v>3.7037037037037038E-3</v>
      </c>
      <c r="AF262" s="87">
        <f t="shared" ref="AF262:AF325" si="75">1+SUMPRODUCT((E$6:E$331=E262)*(AE$6:AE$331&gt;AE262))</f>
        <v>50</v>
      </c>
      <c r="AG262" s="29">
        <v>4</v>
      </c>
      <c r="AH262" s="66">
        <f t="shared" ref="AH262:AH325" si="76">AG262/L262</f>
        <v>4.3525571273122961E-3</v>
      </c>
      <c r="AI262" s="87">
        <f t="shared" ref="AI262:AI325" si="77">1+SUMPRODUCT((E$6:E$331=E262)*(AH$6:AH$331&gt;AH262))</f>
        <v>51</v>
      </c>
      <c r="AJ262" s="29">
        <v>4</v>
      </c>
      <c r="AK262" s="66">
        <f t="shared" ref="AK262:AK325" si="78">AJ262/M262</f>
        <v>4.3956043956043959E-2</v>
      </c>
      <c r="AL262" s="87">
        <f t="shared" ref="AL262:AL325" si="79">1+SUMPRODUCT((E$6:E$331=E262)*(AK$6:AK$331&gt;AK262))</f>
        <v>31</v>
      </c>
      <c r="AM262" s="30">
        <v>64</v>
      </c>
    </row>
    <row r="263" spans="1:39" x14ac:dyDescent="0.25">
      <c r="A263" s="25" t="s">
        <v>84</v>
      </c>
      <c r="B263" s="26" t="s">
        <v>54</v>
      </c>
      <c r="C263" s="27" t="s">
        <v>19</v>
      </c>
      <c r="D263" s="28" t="s">
        <v>85</v>
      </c>
      <c r="E263" s="28" t="str">
        <f>VLOOKUP(D263,Sheet2!A$1:B$353,2,FALSE)</f>
        <v>Large Urban</v>
      </c>
      <c r="F263" s="29">
        <v>26987</v>
      </c>
      <c r="G263" s="29">
        <v>28337</v>
      </c>
      <c r="H263" s="29">
        <v>33581</v>
      </c>
      <c r="I263" s="29">
        <v>19193</v>
      </c>
      <c r="J263" s="29">
        <v>10883</v>
      </c>
      <c r="K263" s="29">
        <v>4434</v>
      </c>
      <c r="L263" s="29">
        <v>2656</v>
      </c>
      <c r="M263" s="29">
        <v>179</v>
      </c>
      <c r="N263" s="30">
        <v>126250</v>
      </c>
      <c r="O263" s="31">
        <v>433</v>
      </c>
      <c r="P263" s="66">
        <f t="shared" si="64"/>
        <v>1.6044762292955869E-2</v>
      </c>
      <c r="Q263" s="87">
        <f t="shared" si="65"/>
        <v>7</v>
      </c>
      <c r="R263" s="29">
        <v>380</v>
      </c>
      <c r="S263" s="66">
        <f t="shared" si="66"/>
        <v>1.3410029290327134E-2</v>
      </c>
      <c r="T263" s="87">
        <f t="shared" si="67"/>
        <v>6</v>
      </c>
      <c r="U263" s="29">
        <v>390</v>
      </c>
      <c r="V263" s="66">
        <f t="shared" si="68"/>
        <v>1.1613710133706561E-2</v>
      </c>
      <c r="W263" s="87">
        <f t="shared" si="69"/>
        <v>7</v>
      </c>
      <c r="X263" s="29">
        <v>313</v>
      </c>
      <c r="Y263" s="66">
        <f t="shared" si="70"/>
        <v>1.6308028968894911E-2</v>
      </c>
      <c r="Z263" s="87">
        <f t="shared" si="71"/>
        <v>9</v>
      </c>
      <c r="AA263" s="29">
        <v>261</v>
      </c>
      <c r="AB263" s="66">
        <f t="shared" si="72"/>
        <v>2.3982357805752089E-2</v>
      </c>
      <c r="AC263" s="87">
        <f t="shared" si="73"/>
        <v>5</v>
      </c>
      <c r="AD263" s="29">
        <v>76</v>
      </c>
      <c r="AE263" s="66">
        <f t="shared" si="74"/>
        <v>1.7140279657194408E-2</v>
      </c>
      <c r="AF263" s="87">
        <f t="shared" si="75"/>
        <v>6</v>
      </c>
      <c r="AG263" s="29">
        <v>68</v>
      </c>
      <c r="AH263" s="66">
        <f t="shared" si="76"/>
        <v>2.5602409638554216E-2</v>
      </c>
      <c r="AI263" s="87">
        <f t="shared" si="77"/>
        <v>6</v>
      </c>
      <c r="AJ263" s="29">
        <v>8</v>
      </c>
      <c r="AK263" s="66">
        <f t="shared" si="78"/>
        <v>4.4692737430167599E-2</v>
      </c>
      <c r="AL263" s="87">
        <f t="shared" si="79"/>
        <v>7</v>
      </c>
      <c r="AM263" s="30">
        <v>1929</v>
      </c>
    </row>
    <row r="264" spans="1:39" x14ac:dyDescent="0.25">
      <c r="A264" s="25" t="s">
        <v>166</v>
      </c>
      <c r="B264" s="26" t="s">
        <v>18</v>
      </c>
      <c r="C264" s="27" t="s">
        <v>25</v>
      </c>
      <c r="D264" s="28" t="s">
        <v>167</v>
      </c>
      <c r="E264" s="28" t="str">
        <f>VLOOKUP(D264,Sheet2!A$1:B$353,2,FALSE)</f>
        <v>Rural 80</v>
      </c>
      <c r="F264" s="29">
        <v>3462</v>
      </c>
      <c r="G264" s="29">
        <v>7023</v>
      </c>
      <c r="H264" s="29">
        <v>7231</v>
      </c>
      <c r="I264" s="29">
        <v>5488</v>
      </c>
      <c r="J264" s="29">
        <v>4721</v>
      </c>
      <c r="K264" s="29">
        <v>2903</v>
      </c>
      <c r="L264" s="29">
        <v>2072</v>
      </c>
      <c r="M264" s="29">
        <v>130</v>
      </c>
      <c r="N264" s="30">
        <v>33030</v>
      </c>
      <c r="O264" s="31">
        <v>103</v>
      </c>
      <c r="P264" s="66">
        <f t="shared" si="64"/>
        <v>2.9751588677065281E-2</v>
      </c>
      <c r="Q264" s="87">
        <f t="shared" si="65"/>
        <v>17</v>
      </c>
      <c r="R264" s="29">
        <v>216</v>
      </c>
      <c r="S264" s="66">
        <f t="shared" si="66"/>
        <v>3.0756087142246903E-2</v>
      </c>
      <c r="T264" s="87">
        <f t="shared" si="67"/>
        <v>14</v>
      </c>
      <c r="U264" s="29">
        <v>312</v>
      </c>
      <c r="V264" s="66">
        <f t="shared" si="68"/>
        <v>4.31475591204536E-2</v>
      </c>
      <c r="W264" s="87">
        <f t="shared" si="69"/>
        <v>12</v>
      </c>
      <c r="X264" s="29">
        <v>177</v>
      </c>
      <c r="Y264" s="66">
        <f t="shared" si="70"/>
        <v>3.2252186588921282E-2</v>
      </c>
      <c r="Z264" s="87">
        <f t="shared" si="71"/>
        <v>18</v>
      </c>
      <c r="AA264" s="29">
        <v>115</v>
      </c>
      <c r="AB264" s="66">
        <f t="shared" si="72"/>
        <v>2.4359245922474054E-2</v>
      </c>
      <c r="AC264" s="87">
        <f t="shared" si="73"/>
        <v>20</v>
      </c>
      <c r="AD264" s="29">
        <v>50</v>
      </c>
      <c r="AE264" s="66">
        <f t="shared" si="74"/>
        <v>1.722356183258698E-2</v>
      </c>
      <c r="AF264" s="87">
        <f t="shared" si="75"/>
        <v>25</v>
      </c>
      <c r="AG264" s="29">
        <v>40</v>
      </c>
      <c r="AH264" s="66">
        <f t="shared" si="76"/>
        <v>1.9305019305019305E-2</v>
      </c>
      <c r="AI264" s="87">
        <f t="shared" si="77"/>
        <v>30</v>
      </c>
      <c r="AJ264" s="29">
        <v>6</v>
      </c>
      <c r="AK264" s="66">
        <f t="shared" si="78"/>
        <v>4.6153846153846156E-2</v>
      </c>
      <c r="AL264" s="87">
        <f t="shared" si="79"/>
        <v>30</v>
      </c>
      <c r="AM264" s="30">
        <v>1019</v>
      </c>
    </row>
    <row r="265" spans="1:39" x14ac:dyDescent="0.25">
      <c r="A265" s="25" t="s">
        <v>417</v>
      </c>
      <c r="B265" s="26" t="s">
        <v>18</v>
      </c>
      <c r="C265" s="27" t="s">
        <v>19</v>
      </c>
      <c r="D265" s="28" t="s">
        <v>418</v>
      </c>
      <c r="E265" s="28" t="str">
        <f>VLOOKUP(D265,Sheet2!A$1:B$353,2,FALSE)</f>
        <v>Major Urban</v>
      </c>
      <c r="F265" s="29">
        <v>1465</v>
      </c>
      <c r="G265" s="29">
        <v>1305</v>
      </c>
      <c r="H265" s="29">
        <v>6327</v>
      </c>
      <c r="I265" s="29">
        <v>11005</v>
      </c>
      <c r="J265" s="29">
        <v>6519</v>
      </c>
      <c r="K265" s="29">
        <v>3883</v>
      </c>
      <c r="L265" s="29">
        <v>2889</v>
      </c>
      <c r="M265" s="29">
        <v>1026</v>
      </c>
      <c r="N265" s="30">
        <v>34419</v>
      </c>
      <c r="O265" s="31">
        <v>35</v>
      </c>
      <c r="P265" s="66">
        <f t="shared" si="64"/>
        <v>2.3890784982935155E-2</v>
      </c>
      <c r="Q265" s="87">
        <f t="shared" si="65"/>
        <v>12</v>
      </c>
      <c r="R265" s="29">
        <v>5</v>
      </c>
      <c r="S265" s="66">
        <f t="shared" si="66"/>
        <v>3.8314176245210726E-3</v>
      </c>
      <c r="T265" s="87">
        <f t="shared" si="67"/>
        <v>52</v>
      </c>
      <c r="U265" s="29">
        <v>34</v>
      </c>
      <c r="V265" s="66">
        <f t="shared" si="68"/>
        <v>5.3737948474790577E-3</v>
      </c>
      <c r="W265" s="87">
        <f t="shared" si="69"/>
        <v>41</v>
      </c>
      <c r="X265" s="29">
        <v>35</v>
      </c>
      <c r="Y265" s="66">
        <f t="shared" si="70"/>
        <v>3.1803725579282144E-3</v>
      </c>
      <c r="Z265" s="87">
        <f t="shared" si="71"/>
        <v>51</v>
      </c>
      <c r="AA265" s="29">
        <v>29</v>
      </c>
      <c r="AB265" s="66">
        <f t="shared" si="72"/>
        <v>4.4485350513882495E-3</v>
      </c>
      <c r="AC265" s="87">
        <f t="shared" si="73"/>
        <v>39</v>
      </c>
      <c r="AD265" s="29">
        <v>11</v>
      </c>
      <c r="AE265" s="66">
        <f t="shared" si="74"/>
        <v>2.8328611898016999E-3</v>
      </c>
      <c r="AF265" s="87">
        <f t="shared" si="75"/>
        <v>51</v>
      </c>
      <c r="AG265" s="29">
        <v>22</v>
      </c>
      <c r="AH265" s="66">
        <f t="shared" si="76"/>
        <v>7.6150917272412603E-3</v>
      </c>
      <c r="AI265" s="87">
        <f t="shared" si="77"/>
        <v>30</v>
      </c>
      <c r="AJ265" s="29">
        <v>49</v>
      </c>
      <c r="AK265" s="66">
        <f t="shared" si="78"/>
        <v>4.7758284600389861E-2</v>
      </c>
      <c r="AL265" s="87">
        <f t="shared" si="79"/>
        <v>6</v>
      </c>
      <c r="AM265" s="30">
        <v>220</v>
      </c>
    </row>
    <row r="266" spans="1:39" x14ac:dyDescent="0.25">
      <c r="A266" s="25" t="s">
        <v>529</v>
      </c>
      <c r="B266" s="26" t="s">
        <v>18</v>
      </c>
      <c r="C266" s="27" t="s">
        <v>55</v>
      </c>
      <c r="D266" s="28" t="s">
        <v>530</v>
      </c>
      <c r="E266" s="28" t="str">
        <f>VLOOKUP(D266,Sheet2!A$1:B$353,2,FALSE)</f>
        <v>Rural 50</v>
      </c>
      <c r="F266" s="29">
        <v>5994</v>
      </c>
      <c r="G266" s="29">
        <v>6071</v>
      </c>
      <c r="H266" s="29">
        <v>10061</v>
      </c>
      <c r="I266" s="29">
        <v>5416</v>
      </c>
      <c r="J266" s="29">
        <v>4612</v>
      </c>
      <c r="K266" s="29">
        <v>2872</v>
      </c>
      <c r="L266" s="29">
        <v>1792</v>
      </c>
      <c r="M266" s="29">
        <v>186</v>
      </c>
      <c r="N266" s="30">
        <v>37004</v>
      </c>
      <c r="O266" s="31">
        <v>20</v>
      </c>
      <c r="P266" s="66">
        <f t="shared" si="64"/>
        <v>3.3366700033366698E-3</v>
      </c>
      <c r="Q266" s="87">
        <f t="shared" si="65"/>
        <v>42</v>
      </c>
      <c r="R266" s="29">
        <v>22</v>
      </c>
      <c r="S266" s="66">
        <f t="shared" si="66"/>
        <v>3.6237852083676496E-3</v>
      </c>
      <c r="T266" s="87">
        <f t="shared" si="67"/>
        <v>38</v>
      </c>
      <c r="U266" s="29">
        <v>43</v>
      </c>
      <c r="V266" s="66">
        <f t="shared" si="68"/>
        <v>4.2739290328993144E-3</v>
      </c>
      <c r="W266" s="87">
        <f t="shared" si="69"/>
        <v>34</v>
      </c>
      <c r="X266" s="29">
        <v>46</v>
      </c>
      <c r="Y266" s="66">
        <f t="shared" si="70"/>
        <v>8.4933530280649934E-3</v>
      </c>
      <c r="Z266" s="87">
        <f t="shared" si="71"/>
        <v>16</v>
      </c>
      <c r="AA266" s="29">
        <v>33</v>
      </c>
      <c r="AB266" s="66">
        <f t="shared" si="72"/>
        <v>7.1552471812662615E-3</v>
      </c>
      <c r="AC266" s="87">
        <f t="shared" si="73"/>
        <v>20</v>
      </c>
      <c r="AD266" s="29">
        <v>26</v>
      </c>
      <c r="AE266" s="66">
        <f t="shared" si="74"/>
        <v>9.0529247910863513E-3</v>
      </c>
      <c r="AF266" s="87">
        <f t="shared" si="75"/>
        <v>19</v>
      </c>
      <c r="AG266" s="29">
        <v>34</v>
      </c>
      <c r="AH266" s="66">
        <f t="shared" si="76"/>
        <v>1.8973214285714284E-2</v>
      </c>
      <c r="AI266" s="87">
        <f t="shared" si="77"/>
        <v>11</v>
      </c>
      <c r="AJ266" s="29">
        <v>9</v>
      </c>
      <c r="AK266" s="66">
        <f t="shared" si="78"/>
        <v>4.8387096774193547E-2</v>
      </c>
      <c r="AL266" s="87">
        <f t="shared" si="79"/>
        <v>13</v>
      </c>
      <c r="AM266" s="30">
        <v>233</v>
      </c>
    </row>
    <row r="267" spans="1:39" x14ac:dyDescent="0.25">
      <c r="A267" s="25" t="s">
        <v>525</v>
      </c>
      <c r="B267" s="26" t="s">
        <v>18</v>
      </c>
      <c r="C267" s="27" t="s">
        <v>10</v>
      </c>
      <c r="D267" s="28" t="s">
        <v>526</v>
      </c>
      <c r="E267" s="28" t="str">
        <f>VLOOKUP(D267,Sheet2!A$1:B$353,2,FALSE)</f>
        <v>Rural 50</v>
      </c>
      <c r="F267" s="29">
        <v>12704</v>
      </c>
      <c r="G267" s="29">
        <v>17313</v>
      </c>
      <c r="H267" s="29">
        <v>20571</v>
      </c>
      <c r="I267" s="29">
        <v>10295</v>
      </c>
      <c r="J267" s="29">
        <v>4698</v>
      </c>
      <c r="K267" s="29">
        <v>1637</v>
      </c>
      <c r="L267" s="29">
        <v>787</v>
      </c>
      <c r="M267" s="29">
        <v>82</v>
      </c>
      <c r="N267" s="30">
        <v>68087</v>
      </c>
      <c r="O267" s="31">
        <v>665</v>
      </c>
      <c r="P267" s="66">
        <f t="shared" si="64"/>
        <v>5.2345717884130984E-2</v>
      </c>
      <c r="Q267" s="87">
        <f t="shared" si="65"/>
        <v>3</v>
      </c>
      <c r="R267" s="29">
        <v>387</v>
      </c>
      <c r="S267" s="66">
        <f t="shared" si="66"/>
        <v>2.2353145035522441E-2</v>
      </c>
      <c r="T267" s="87">
        <f t="shared" si="67"/>
        <v>6</v>
      </c>
      <c r="U267" s="29">
        <v>495</v>
      </c>
      <c r="V267" s="66">
        <f t="shared" si="68"/>
        <v>2.4063001312527345E-2</v>
      </c>
      <c r="W267" s="87">
        <f t="shared" si="69"/>
        <v>6</v>
      </c>
      <c r="X267" s="29">
        <v>241</v>
      </c>
      <c r="Y267" s="66">
        <f t="shared" si="70"/>
        <v>2.3409422049538612E-2</v>
      </c>
      <c r="Z267" s="87">
        <f t="shared" si="71"/>
        <v>7</v>
      </c>
      <c r="AA267" s="29">
        <v>112</v>
      </c>
      <c r="AB267" s="66">
        <f t="shared" si="72"/>
        <v>2.3839931885908897E-2</v>
      </c>
      <c r="AC267" s="87">
        <f t="shared" si="73"/>
        <v>7</v>
      </c>
      <c r="AD267" s="29">
        <v>47</v>
      </c>
      <c r="AE267" s="66">
        <f t="shared" si="74"/>
        <v>2.8711056811240074E-2</v>
      </c>
      <c r="AF267" s="87">
        <f t="shared" si="75"/>
        <v>6</v>
      </c>
      <c r="AG267" s="29">
        <v>32</v>
      </c>
      <c r="AH267" s="66">
        <f t="shared" si="76"/>
        <v>4.0660736975857689E-2</v>
      </c>
      <c r="AI267" s="87">
        <f t="shared" si="77"/>
        <v>4</v>
      </c>
      <c r="AJ267" s="29">
        <v>4</v>
      </c>
      <c r="AK267" s="66">
        <f t="shared" si="78"/>
        <v>4.878048780487805E-2</v>
      </c>
      <c r="AL267" s="87">
        <f t="shared" si="79"/>
        <v>12</v>
      </c>
      <c r="AM267" s="30">
        <v>1983</v>
      </c>
    </row>
    <row r="268" spans="1:39" x14ac:dyDescent="0.25">
      <c r="A268" s="25" t="s">
        <v>50</v>
      </c>
      <c r="B268" s="26" t="s">
        <v>18</v>
      </c>
      <c r="C268" s="27" t="s">
        <v>19</v>
      </c>
      <c r="D268" s="28" t="s">
        <v>630</v>
      </c>
      <c r="E268" s="28" t="str">
        <f>VLOOKUP(D268,Sheet2!A$1:B$353,2,FALSE)</f>
        <v>Significant Rural</v>
      </c>
      <c r="F268" s="29">
        <v>2250</v>
      </c>
      <c r="G268" s="29">
        <v>11351</v>
      </c>
      <c r="H268" s="29">
        <v>25314</v>
      </c>
      <c r="I268" s="29">
        <v>13204</v>
      </c>
      <c r="J268" s="29">
        <v>10285</v>
      </c>
      <c r="K268" s="29">
        <v>5962</v>
      </c>
      <c r="L268" s="29">
        <v>3091</v>
      </c>
      <c r="M268" s="29">
        <v>389</v>
      </c>
      <c r="N268" s="30">
        <v>71846</v>
      </c>
      <c r="O268" s="31">
        <v>5</v>
      </c>
      <c r="P268" s="66">
        <f t="shared" si="64"/>
        <v>2.2222222222222222E-3</v>
      </c>
      <c r="Q268" s="87">
        <f t="shared" si="65"/>
        <v>51</v>
      </c>
      <c r="R268" s="29">
        <v>32</v>
      </c>
      <c r="S268" s="66">
        <f t="shared" si="66"/>
        <v>2.8191348779843185E-3</v>
      </c>
      <c r="T268" s="87">
        <f t="shared" si="67"/>
        <v>45</v>
      </c>
      <c r="U268" s="29">
        <v>43</v>
      </c>
      <c r="V268" s="66">
        <f t="shared" si="68"/>
        <v>1.6986647704827368E-3</v>
      </c>
      <c r="W268" s="87">
        <f t="shared" si="69"/>
        <v>47</v>
      </c>
      <c r="X268" s="29">
        <v>32</v>
      </c>
      <c r="Y268" s="66">
        <f t="shared" si="70"/>
        <v>2.4235080278703423E-3</v>
      </c>
      <c r="Z268" s="87">
        <f t="shared" si="71"/>
        <v>46</v>
      </c>
      <c r="AA268" s="29">
        <v>26</v>
      </c>
      <c r="AB268" s="66">
        <f t="shared" si="72"/>
        <v>2.5279533300923674E-3</v>
      </c>
      <c r="AC268" s="87">
        <f t="shared" si="73"/>
        <v>47</v>
      </c>
      <c r="AD268" s="29">
        <v>16</v>
      </c>
      <c r="AE268" s="66">
        <f t="shared" si="74"/>
        <v>2.6836632002683663E-3</v>
      </c>
      <c r="AF268" s="87">
        <f t="shared" si="75"/>
        <v>49</v>
      </c>
      <c r="AG268" s="29">
        <v>36</v>
      </c>
      <c r="AH268" s="66">
        <f t="shared" si="76"/>
        <v>1.1646716273050793E-2</v>
      </c>
      <c r="AI268" s="87">
        <f t="shared" si="77"/>
        <v>15</v>
      </c>
      <c r="AJ268" s="29">
        <v>19</v>
      </c>
      <c r="AK268" s="66">
        <f t="shared" si="78"/>
        <v>4.8843187660668377E-2</v>
      </c>
      <c r="AL268" s="87">
        <f t="shared" si="79"/>
        <v>8</v>
      </c>
      <c r="AM268" s="30">
        <v>209</v>
      </c>
    </row>
    <row r="269" spans="1:39" x14ac:dyDescent="0.25">
      <c r="A269" s="25" t="s">
        <v>372</v>
      </c>
      <c r="B269" s="26" t="s">
        <v>54</v>
      </c>
      <c r="C269" s="27" t="s">
        <v>160</v>
      </c>
      <c r="D269" s="28" t="s">
        <v>665</v>
      </c>
      <c r="E269" s="28" t="str">
        <f>VLOOKUP(D269,Sheet2!A$1:B$353,2,FALSE)</f>
        <v>Rural 50</v>
      </c>
      <c r="F269" s="29">
        <v>69921</v>
      </c>
      <c r="G269" s="29">
        <v>23002</v>
      </c>
      <c r="H269" s="29">
        <v>18704</v>
      </c>
      <c r="I269" s="29">
        <v>15012</v>
      </c>
      <c r="J269" s="29">
        <v>9897</v>
      </c>
      <c r="K269" s="29">
        <v>6313</v>
      </c>
      <c r="L269" s="29">
        <v>3879</v>
      </c>
      <c r="M269" s="29">
        <v>498</v>
      </c>
      <c r="N269" s="30">
        <v>147226</v>
      </c>
      <c r="O269" s="31">
        <v>879</v>
      </c>
      <c r="P269" s="66">
        <f t="shared" si="64"/>
        <v>1.2571330501566053E-2</v>
      </c>
      <c r="Q269" s="87">
        <f t="shared" si="65"/>
        <v>20</v>
      </c>
      <c r="R269" s="29">
        <v>561</v>
      </c>
      <c r="S269" s="66">
        <f t="shared" si="66"/>
        <v>2.4389183549256586E-2</v>
      </c>
      <c r="T269" s="87">
        <f t="shared" si="67"/>
        <v>5</v>
      </c>
      <c r="U269" s="29">
        <v>606</v>
      </c>
      <c r="V269" s="66">
        <f t="shared" si="68"/>
        <v>3.2399486740804104E-2</v>
      </c>
      <c r="W269" s="87">
        <f t="shared" si="69"/>
        <v>4</v>
      </c>
      <c r="X269" s="29">
        <v>469</v>
      </c>
      <c r="Y269" s="66">
        <f t="shared" si="70"/>
        <v>3.1241673328004264E-2</v>
      </c>
      <c r="Z269" s="87">
        <f t="shared" si="71"/>
        <v>4</v>
      </c>
      <c r="AA269" s="29">
        <v>317</v>
      </c>
      <c r="AB269" s="66">
        <f t="shared" si="72"/>
        <v>3.2029908052945338E-2</v>
      </c>
      <c r="AC269" s="87">
        <f t="shared" si="73"/>
        <v>4</v>
      </c>
      <c r="AD269" s="29">
        <v>144</v>
      </c>
      <c r="AE269" s="66">
        <f t="shared" si="74"/>
        <v>2.2810074449548551E-2</v>
      </c>
      <c r="AF269" s="87">
        <f t="shared" si="75"/>
        <v>7</v>
      </c>
      <c r="AG269" s="29">
        <v>80</v>
      </c>
      <c r="AH269" s="66">
        <f t="shared" si="76"/>
        <v>2.0623872131992783E-2</v>
      </c>
      <c r="AI269" s="87">
        <f t="shared" si="77"/>
        <v>9</v>
      </c>
      <c r="AJ269" s="29">
        <v>25</v>
      </c>
      <c r="AK269" s="66">
        <f t="shared" si="78"/>
        <v>5.0200803212851405E-2</v>
      </c>
      <c r="AL269" s="87">
        <f t="shared" si="79"/>
        <v>11</v>
      </c>
      <c r="AM269" s="30">
        <v>3081</v>
      </c>
    </row>
    <row r="270" spans="1:39" x14ac:dyDescent="0.25">
      <c r="A270" s="25" t="s">
        <v>73</v>
      </c>
      <c r="B270" s="26" t="s">
        <v>54</v>
      </c>
      <c r="C270" s="27" t="s">
        <v>19</v>
      </c>
      <c r="D270" s="28" t="s">
        <v>636</v>
      </c>
      <c r="E270" s="28" t="str">
        <f>VLOOKUP(D270,Sheet2!A$1:B$353,2,FALSE)</f>
        <v>Large Urban</v>
      </c>
      <c r="F270" s="29">
        <v>1687</v>
      </c>
      <c r="G270" s="29">
        <v>4294</v>
      </c>
      <c r="H270" s="29">
        <v>17569</v>
      </c>
      <c r="I270" s="29">
        <v>8930</v>
      </c>
      <c r="J270" s="29">
        <v>7728</v>
      </c>
      <c r="K270" s="29">
        <v>4630</v>
      </c>
      <c r="L270" s="29">
        <v>2142</v>
      </c>
      <c r="M270" s="29">
        <v>254</v>
      </c>
      <c r="N270" s="30">
        <v>47234</v>
      </c>
      <c r="O270" s="31">
        <v>12</v>
      </c>
      <c r="P270" s="66">
        <f t="shared" si="64"/>
        <v>7.1132187314759928E-3</v>
      </c>
      <c r="Q270" s="87">
        <f t="shared" si="65"/>
        <v>18</v>
      </c>
      <c r="R270" s="29">
        <v>26</v>
      </c>
      <c r="S270" s="66">
        <f t="shared" si="66"/>
        <v>6.0549604098742429E-3</v>
      </c>
      <c r="T270" s="87">
        <f t="shared" si="67"/>
        <v>19</v>
      </c>
      <c r="U270" s="29">
        <v>88</v>
      </c>
      <c r="V270" s="66">
        <f t="shared" si="68"/>
        <v>5.0088223575616144E-3</v>
      </c>
      <c r="W270" s="87">
        <f t="shared" si="69"/>
        <v>23</v>
      </c>
      <c r="X270" s="29">
        <v>33</v>
      </c>
      <c r="Y270" s="66">
        <f t="shared" si="70"/>
        <v>3.6954087346024638E-3</v>
      </c>
      <c r="Z270" s="87">
        <f t="shared" si="71"/>
        <v>28</v>
      </c>
      <c r="AA270" s="29">
        <v>28</v>
      </c>
      <c r="AB270" s="66">
        <f t="shared" si="72"/>
        <v>3.6231884057971015E-3</v>
      </c>
      <c r="AC270" s="87">
        <f t="shared" si="73"/>
        <v>26</v>
      </c>
      <c r="AD270" s="29">
        <v>16</v>
      </c>
      <c r="AE270" s="66">
        <f t="shared" si="74"/>
        <v>3.4557235421166306E-3</v>
      </c>
      <c r="AF270" s="87">
        <f t="shared" si="75"/>
        <v>30</v>
      </c>
      <c r="AG270" s="29">
        <v>16</v>
      </c>
      <c r="AH270" s="66">
        <f t="shared" si="76"/>
        <v>7.4696545284780582E-3</v>
      </c>
      <c r="AI270" s="87">
        <f t="shared" si="77"/>
        <v>16</v>
      </c>
      <c r="AJ270" s="29">
        <v>13</v>
      </c>
      <c r="AK270" s="66">
        <f t="shared" si="78"/>
        <v>5.1181102362204724E-2</v>
      </c>
      <c r="AL270" s="87">
        <f t="shared" si="79"/>
        <v>6</v>
      </c>
      <c r="AM270" s="30">
        <v>232</v>
      </c>
    </row>
    <row r="271" spans="1:39" x14ac:dyDescent="0.25">
      <c r="A271" s="25" t="s">
        <v>168</v>
      </c>
      <c r="B271" s="26" t="s">
        <v>43</v>
      </c>
      <c r="C271" s="27" t="s">
        <v>44</v>
      </c>
      <c r="D271" s="28" t="s">
        <v>169</v>
      </c>
      <c r="E271" s="28" t="str">
        <f>VLOOKUP(D271,Sheet2!A$1:B$353,2,FALSE)</f>
        <v>Other Urban</v>
      </c>
      <c r="F271" s="29">
        <v>78879</v>
      </c>
      <c r="G271" s="29">
        <v>23247</v>
      </c>
      <c r="H271" s="29">
        <v>14143</v>
      </c>
      <c r="I271" s="29">
        <v>8527</v>
      </c>
      <c r="J271" s="29">
        <v>4104</v>
      </c>
      <c r="K271" s="29">
        <v>1753</v>
      </c>
      <c r="L271" s="29">
        <v>786</v>
      </c>
      <c r="M271" s="29">
        <v>117</v>
      </c>
      <c r="N271" s="30">
        <v>131556</v>
      </c>
      <c r="O271" s="31">
        <v>247</v>
      </c>
      <c r="P271" s="66">
        <f t="shared" si="64"/>
        <v>3.1313784403960497E-3</v>
      </c>
      <c r="Q271" s="87">
        <f t="shared" si="65"/>
        <v>40</v>
      </c>
      <c r="R271" s="29">
        <v>94</v>
      </c>
      <c r="S271" s="66">
        <f t="shared" si="66"/>
        <v>4.0435324988170518E-3</v>
      </c>
      <c r="T271" s="87">
        <f t="shared" si="67"/>
        <v>37</v>
      </c>
      <c r="U271" s="29">
        <v>98</v>
      </c>
      <c r="V271" s="66">
        <f t="shared" si="68"/>
        <v>6.9292229371420494E-3</v>
      </c>
      <c r="W271" s="87">
        <f t="shared" si="69"/>
        <v>23</v>
      </c>
      <c r="X271" s="29">
        <v>47</v>
      </c>
      <c r="Y271" s="66">
        <f t="shared" si="70"/>
        <v>5.5119033657792891E-3</v>
      </c>
      <c r="Z271" s="87">
        <f t="shared" si="71"/>
        <v>27</v>
      </c>
      <c r="AA271" s="29">
        <v>22</v>
      </c>
      <c r="AB271" s="66">
        <f t="shared" si="72"/>
        <v>5.360623781676413E-3</v>
      </c>
      <c r="AC271" s="87">
        <f t="shared" si="73"/>
        <v>21</v>
      </c>
      <c r="AD271" s="29">
        <v>13</v>
      </c>
      <c r="AE271" s="66">
        <f t="shared" si="74"/>
        <v>7.4158585282373072E-3</v>
      </c>
      <c r="AF271" s="87">
        <f t="shared" si="75"/>
        <v>20</v>
      </c>
      <c r="AG271" s="29">
        <v>7</v>
      </c>
      <c r="AH271" s="66">
        <f t="shared" si="76"/>
        <v>8.9058524173027988E-3</v>
      </c>
      <c r="AI271" s="87">
        <f t="shared" si="77"/>
        <v>20</v>
      </c>
      <c r="AJ271" s="29">
        <v>6</v>
      </c>
      <c r="AK271" s="66">
        <f t="shared" si="78"/>
        <v>5.128205128205128E-2</v>
      </c>
      <c r="AL271" s="87">
        <f t="shared" si="79"/>
        <v>5</v>
      </c>
      <c r="AM271" s="30">
        <v>534</v>
      </c>
    </row>
    <row r="272" spans="1:39" x14ac:dyDescent="0.25">
      <c r="A272" s="25" t="s">
        <v>606</v>
      </c>
      <c r="B272" s="26" t="s">
        <v>18</v>
      </c>
      <c r="C272" s="27" t="s">
        <v>60</v>
      </c>
      <c r="D272" s="28" t="s">
        <v>607</v>
      </c>
      <c r="E272" s="28" t="str">
        <f>VLOOKUP(D272,Sheet2!A$1:B$353,2,FALSE)</f>
        <v>Rural 80</v>
      </c>
      <c r="F272" s="29">
        <v>6095</v>
      </c>
      <c r="G272" s="29">
        <v>10680</v>
      </c>
      <c r="H272" s="29">
        <v>11491</v>
      </c>
      <c r="I272" s="29">
        <v>7619</v>
      </c>
      <c r="J272" s="29">
        <v>6677</v>
      </c>
      <c r="K272" s="29">
        <v>5483</v>
      </c>
      <c r="L272" s="29">
        <v>3839</v>
      </c>
      <c r="M272" s="29">
        <v>214</v>
      </c>
      <c r="N272" s="30">
        <v>52098</v>
      </c>
      <c r="O272" s="31">
        <v>90</v>
      </c>
      <c r="P272" s="66">
        <f t="shared" si="64"/>
        <v>1.4766201804757998E-2</v>
      </c>
      <c r="Q272" s="87">
        <f t="shared" si="65"/>
        <v>33</v>
      </c>
      <c r="R272" s="29">
        <v>42</v>
      </c>
      <c r="S272" s="66">
        <f t="shared" si="66"/>
        <v>3.9325842696629216E-3</v>
      </c>
      <c r="T272" s="87">
        <f t="shared" si="67"/>
        <v>49</v>
      </c>
      <c r="U272" s="29">
        <v>68</v>
      </c>
      <c r="V272" s="66">
        <f t="shared" si="68"/>
        <v>5.9176747019406492E-3</v>
      </c>
      <c r="W272" s="87">
        <f t="shared" si="69"/>
        <v>39</v>
      </c>
      <c r="X272" s="29">
        <v>71</v>
      </c>
      <c r="Y272" s="66">
        <f t="shared" si="70"/>
        <v>9.3188082425515167E-3</v>
      </c>
      <c r="Z272" s="87">
        <f t="shared" si="71"/>
        <v>34</v>
      </c>
      <c r="AA272" s="29">
        <v>47</v>
      </c>
      <c r="AB272" s="66">
        <f t="shared" si="72"/>
        <v>7.0390894114123106E-3</v>
      </c>
      <c r="AC272" s="87">
        <f t="shared" si="73"/>
        <v>41</v>
      </c>
      <c r="AD272" s="29">
        <v>40</v>
      </c>
      <c r="AE272" s="66">
        <f t="shared" si="74"/>
        <v>7.295276308590188E-3</v>
      </c>
      <c r="AF272" s="87">
        <f t="shared" si="75"/>
        <v>40</v>
      </c>
      <c r="AG272" s="29">
        <v>47</v>
      </c>
      <c r="AH272" s="66">
        <f t="shared" si="76"/>
        <v>1.2242771555092472E-2</v>
      </c>
      <c r="AI272" s="87">
        <f t="shared" si="77"/>
        <v>40</v>
      </c>
      <c r="AJ272" s="29">
        <v>11</v>
      </c>
      <c r="AK272" s="66">
        <f t="shared" si="78"/>
        <v>5.1401869158878503E-2</v>
      </c>
      <c r="AL272" s="87">
        <f t="shared" si="79"/>
        <v>29</v>
      </c>
      <c r="AM272" s="30">
        <v>416</v>
      </c>
    </row>
    <row r="273" spans="1:39" x14ac:dyDescent="0.25">
      <c r="A273" s="25" t="s">
        <v>527</v>
      </c>
      <c r="B273" s="26" t="s">
        <v>18</v>
      </c>
      <c r="C273" s="27" t="s">
        <v>19</v>
      </c>
      <c r="D273" s="28" t="s">
        <v>528</v>
      </c>
      <c r="E273" s="28" t="str">
        <f>VLOOKUP(D273,Sheet2!A$1:B$353,2,FALSE)</f>
        <v>Rural 50</v>
      </c>
      <c r="F273" s="29">
        <v>2635</v>
      </c>
      <c r="G273" s="29">
        <v>8309</v>
      </c>
      <c r="H273" s="29">
        <v>13201</v>
      </c>
      <c r="I273" s="29">
        <v>9228</v>
      </c>
      <c r="J273" s="29">
        <v>7811</v>
      </c>
      <c r="K273" s="29">
        <v>4510</v>
      </c>
      <c r="L273" s="29">
        <v>3445</v>
      </c>
      <c r="M273" s="29">
        <v>458</v>
      </c>
      <c r="N273" s="30">
        <v>49597</v>
      </c>
      <c r="O273" s="31">
        <v>29</v>
      </c>
      <c r="P273" s="66">
        <f t="shared" si="64"/>
        <v>1.1005692599620493E-2</v>
      </c>
      <c r="Q273" s="87">
        <f t="shared" si="65"/>
        <v>26</v>
      </c>
      <c r="R273" s="29">
        <v>29</v>
      </c>
      <c r="S273" s="66">
        <f t="shared" si="66"/>
        <v>3.4901913587676013E-3</v>
      </c>
      <c r="T273" s="87">
        <f t="shared" si="67"/>
        <v>40</v>
      </c>
      <c r="U273" s="29">
        <v>51</v>
      </c>
      <c r="V273" s="66">
        <f t="shared" si="68"/>
        <v>3.8633436860843876E-3</v>
      </c>
      <c r="W273" s="87">
        <f t="shared" si="69"/>
        <v>38</v>
      </c>
      <c r="X273" s="29">
        <v>33</v>
      </c>
      <c r="Y273" s="66">
        <f t="shared" si="70"/>
        <v>3.5760728218465539E-3</v>
      </c>
      <c r="Z273" s="87">
        <f t="shared" si="71"/>
        <v>40</v>
      </c>
      <c r="AA273" s="29">
        <v>45</v>
      </c>
      <c r="AB273" s="66">
        <f t="shared" si="72"/>
        <v>5.7611061323774165E-3</v>
      </c>
      <c r="AC273" s="87">
        <f t="shared" si="73"/>
        <v>26</v>
      </c>
      <c r="AD273" s="29">
        <v>22</v>
      </c>
      <c r="AE273" s="66">
        <f t="shared" si="74"/>
        <v>4.8780487804878049E-3</v>
      </c>
      <c r="AF273" s="87">
        <f t="shared" si="75"/>
        <v>39</v>
      </c>
      <c r="AG273" s="29">
        <v>52</v>
      </c>
      <c r="AH273" s="66">
        <f t="shared" si="76"/>
        <v>1.509433962264151E-2</v>
      </c>
      <c r="AI273" s="87">
        <f t="shared" si="77"/>
        <v>15</v>
      </c>
      <c r="AJ273" s="29">
        <v>24</v>
      </c>
      <c r="AK273" s="66">
        <f t="shared" si="78"/>
        <v>5.2401746724890827E-2</v>
      </c>
      <c r="AL273" s="87">
        <f t="shared" si="79"/>
        <v>10</v>
      </c>
      <c r="AM273" s="30">
        <v>285</v>
      </c>
    </row>
    <row r="274" spans="1:39" x14ac:dyDescent="0.25">
      <c r="A274" s="25" t="s">
        <v>423</v>
      </c>
      <c r="B274" s="26" t="s">
        <v>54</v>
      </c>
      <c r="C274" s="27" t="s">
        <v>25</v>
      </c>
      <c r="D274" s="28" t="s">
        <v>676</v>
      </c>
      <c r="E274" s="28" t="str">
        <f>VLOOKUP(D274,Sheet2!A$1:B$353,2,FALSE)</f>
        <v>Rural 80</v>
      </c>
      <c r="F274" s="29">
        <v>1576</v>
      </c>
      <c r="G274" s="29">
        <v>4260</v>
      </c>
      <c r="H274" s="29">
        <v>2844</v>
      </c>
      <c r="I274" s="29">
        <v>2307</v>
      </c>
      <c r="J274" s="29">
        <v>2186</v>
      </c>
      <c r="K274" s="29">
        <v>1542</v>
      </c>
      <c r="L274" s="29">
        <v>1227</v>
      </c>
      <c r="M274" s="29">
        <v>146</v>
      </c>
      <c r="N274" s="30">
        <v>16088</v>
      </c>
      <c r="O274" s="31">
        <v>14</v>
      </c>
      <c r="P274" s="66">
        <f t="shared" si="64"/>
        <v>8.8832487309644676E-3</v>
      </c>
      <c r="Q274" s="87">
        <f t="shared" si="65"/>
        <v>41</v>
      </c>
      <c r="R274" s="29">
        <v>21</v>
      </c>
      <c r="S274" s="66">
        <f t="shared" si="66"/>
        <v>4.9295774647887328E-3</v>
      </c>
      <c r="T274" s="87">
        <f t="shared" si="67"/>
        <v>43</v>
      </c>
      <c r="U274" s="29">
        <v>30</v>
      </c>
      <c r="V274" s="66">
        <f t="shared" si="68"/>
        <v>1.0548523206751054E-2</v>
      </c>
      <c r="W274" s="87">
        <f t="shared" si="69"/>
        <v>28</v>
      </c>
      <c r="X274" s="29">
        <v>24</v>
      </c>
      <c r="Y274" s="66">
        <f t="shared" si="70"/>
        <v>1.0403120936280884E-2</v>
      </c>
      <c r="Z274" s="87">
        <f t="shared" si="71"/>
        <v>32</v>
      </c>
      <c r="AA274" s="29">
        <v>16</v>
      </c>
      <c r="AB274" s="66">
        <f t="shared" si="72"/>
        <v>7.319304666056725E-3</v>
      </c>
      <c r="AC274" s="87">
        <f t="shared" si="73"/>
        <v>40</v>
      </c>
      <c r="AD274" s="29">
        <v>14</v>
      </c>
      <c r="AE274" s="66">
        <f t="shared" si="74"/>
        <v>9.0791180285343717E-3</v>
      </c>
      <c r="AF274" s="87">
        <f t="shared" si="75"/>
        <v>35</v>
      </c>
      <c r="AG274" s="29">
        <v>24</v>
      </c>
      <c r="AH274" s="66">
        <f t="shared" si="76"/>
        <v>1.9559902200488997E-2</v>
      </c>
      <c r="AI274" s="87">
        <f t="shared" si="77"/>
        <v>27</v>
      </c>
      <c r="AJ274" s="29">
        <v>8</v>
      </c>
      <c r="AK274" s="66">
        <f t="shared" si="78"/>
        <v>5.4794520547945202E-2</v>
      </c>
      <c r="AL274" s="87">
        <f t="shared" si="79"/>
        <v>28</v>
      </c>
      <c r="AM274" s="30">
        <v>151</v>
      </c>
    </row>
    <row r="275" spans="1:39" x14ac:dyDescent="0.25">
      <c r="A275" s="25" t="s">
        <v>573</v>
      </c>
      <c r="B275" s="26" t="s">
        <v>54</v>
      </c>
      <c r="C275" s="27" t="s">
        <v>19</v>
      </c>
      <c r="D275" s="28" t="s">
        <v>690</v>
      </c>
      <c r="E275" s="28" t="str">
        <f>VLOOKUP(D275,Sheet2!A$1:B$353,2,FALSE)</f>
        <v>Significant Rural</v>
      </c>
      <c r="F275" s="29">
        <v>2372</v>
      </c>
      <c r="G275" s="29">
        <v>6246</v>
      </c>
      <c r="H275" s="29">
        <v>18619</v>
      </c>
      <c r="I275" s="29">
        <v>16732</v>
      </c>
      <c r="J275" s="29">
        <v>10087</v>
      </c>
      <c r="K275" s="29">
        <v>6430</v>
      </c>
      <c r="L275" s="29">
        <v>4242</v>
      </c>
      <c r="M275" s="29">
        <v>671</v>
      </c>
      <c r="N275" s="30">
        <v>65399</v>
      </c>
      <c r="O275" s="31">
        <v>39</v>
      </c>
      <c r="P275" s="66">
        <f t="shared" si="64"/>
        <v>1.6441821247892074E-2</v>
      </c>
      <c r="Q275" s="87">
        <f t="shared" si="65"/>
        <v>11</v>
      </c>
      <c r="R275" s="29">
        <v>69</v>
      </c>
      <c r="S275" s="66">
        <f t="shared" si="66"/>
        <v>1.1047070124879923E-2</v>
      </c>
      <c r="T275" s="87">
        <f t="shared" si="67"/>
        <v>9</v>
      </c>
      <c r="U275" s="29">
        <v>169</v>
      </c>
      <c r="V275" s="66">
        <f t="shared" si="68"/>
        <v>9.0767495569042383E-3</v>
      </c>
      <c r="W275" s="87">
        <f t="shared" si="69"/>
        <v>15</v>
      </c>
      <c r="X275" s="29">
        <v>81</v>
      </c>
      <c r="Y275" s="66">
        <f t="shared" si="70"/>
        <v>4.8410231890987331E-3</v>
      </c>
      <c r="Z275" s="87">
        <f t="shared" si="71"/>
        <v>27</v>
      </c>
      <c r="AA275" s="29">
        <v>68</v>
      </c>
      <c r="AB275" s="66">
        <f t="shared" si="72"/>
        <v>6.7413502528006347E-3</v>
      </c>
      <c r="AC275" s="87">
        <f t="shared" si="73"/>
        <v>20</v>
      </c>
      <c r="AD275" s="29">
        <v>59</v>
      </c>
      <c r="AE275" s="66">
        <f t="shared" si="74"/>
        <v>9.1757387247278378E-3</v>
      </c>
      <c r="AF275" s="87">
        <f t="shared" si="75"/>
        <v>14</v>
      </c>
      <c r="AG275" s="29">
        <v>56</v>
      </c>
      <c r="AH275" s="66">
        <f t="shared" si="76"/>
        <v>1.3201320132013201E-2</v>
      </c>
      <c r="AI275" s="87">
        <f t="shared" si="77"/>
        <v>14</v>
      </c>
      <c r="AJ275" s="29">
        <v>37</v>
      </c>
      <c r="AK275" s="66">
        <f t="shared" si="78"/>
        <v>5.5141579731743669E-2</v>
      </c>
      <c r="AL275" s="87">
        <f t="shared" si="79"/>
        <v>7</v>
      </c>
      <c r="AM275" s="30">
        <v>578</v>
      </c>
    </row>
    <row r="276" spans="1:39" x14ac:dyDescent="0.25">
      <c r="A276" s="25" t="s">
        <v>142</v>
      </c>
      <c r="B276" s="26" t="s">
        <v>18</v>
      </c>
      <c r="C276" s="27" t="s">
        <v>22</v>
      </c>
      <c r="D276" s="28" t="s">
        <v>143</v>
      </c>
      <c r="E276" s="28" t="str">
        <f>VLOOKUP(D276,Sheet2!A$1:B$353,2,FALSE)</f>
        <v>Rural 80</v>
      </c>
      <c r="F276" s="29">
        <v>19184</v>
      </c>
      <c r="G276" s="29">
        <v>4445</v>
      </c>
      <c r="H276" s="29">
        <v>4030</v>
      </c>
      <c r="I276" s="29">
        <v>3011</v>
      </c>
      <c r="J276" s="29">
        <v>1764</v>
      </c>
      <c r="K276" s="29">
        <v>431</v>
      </c>
      <c r="L276" s="29">
        <v>87</v>
      </c>
      <c r="M276" s="29">
        <v>18</v>
      </c>
      <c r="N276" s="30">
        <v>32970</v>
      </c>
      <c r="O276" s="31">
        <v>463</v>
      </c>
      <c r="P276" s="66">
        <f t="shared" si="64"/>
        <v>2.4134695579649708E-2</v>
      </c>
      <c r="Q276" s="87">
        <f t="shared" si="65"/>
        <v>24</v>
      </c>
      <c r="R276" s="29">
        <v>135</v>
      </c>
      <c r="S276" s="66">
        <f t="shared" si="66"/>
        <v>3.0371203599550055E-2</v>
      </c>
      <c r="T276" s="87">
        <f t="shared" si="67"/>
        <v>15</v>
      </c>
      <c r="U276" s="29">
        <v>105</v>
      </c>
      <c r="V276" s="66">
        <f t="shared" si="68"/>
        <v>2.6054590570719603E-2</v>
      </c>
      <c r="W276" s="87">
        <f t="shared" si="69"/>
        <v>20</v>
      </c>
      <c r="X276" s="29">
        <v>73</v>
      </c>
      <c r="Y276" s="66">
        <f t="shared" si="70"/>
        <v>2.4244437064098307E-2</v>
      </c>
      <c r="Z276" s="87">
        <f t="shared" si="71"/>
        <v>20</v>
      </c>
      <c r="AA276" s="29">
        <v>48</v>
      </c>
      <c r="AB276" s="66">
        <f t="shared" si="72"/>
        <v>2.7210884353741496E-2</v>
      </c>
      <c r="AC276" s="87">
        <f t="shared" si="73"/>
        <v>19</v>
      </c>
      <c r="AD276" s="29">
        <v>12</v>
      </c>
      <c r="AE276" s="66">
        <f t="shared" si="74"/>
        <v>2.7842227378190254E-2</v>
      </c>
      <c r="AF276" s="87">
        <f t="shared" si="75"/>
        <v>17</v>
      </c>
      <c r="AG276" s="29">
        <v>8</v>
      </c>
      <c r="AH276" s="66">
        <f t="shared" si="76"/>
        <v>9.1954022988505746E-2</v>
      </c>
      <c r="AI276" s="87">
        <f t="shared" si="77"/>
        <v>9</v>
      </c>
      <c r="AJ276" s="29">
        <v>1</v>
      </c>
      <c r="AK276" s="66">
        <f t="shared" si="78"/>
        <v>5.5555555555555552E-2</v>
      </c>
      <c r="AL276" s="87">
        <f t="shared" si="79"/>
        <v>27</v>
      </c>
      <c r="AM276" s="30">
        <v>845</v>
      </c>
    </row>
    <row r="277" spans="1:39" x14ac:dyDescent="0.25">
      <c r="A277" s="25" t="s">
        <v>144</v>
      </c>
      <c r="B277" s="26" t="s">
        <v>18</v>
      </c>
      <c r="C277" s="27" t="s">
        <v>25</v>
      </c>
      <c r="D277" s="28" t="s">
        <v>145</v>
      </c>
      <c r="E277" s="28" t="str">
        <f>VLOOKUP(D277,Sheet2!A$1:B$353,2,FALSE)</f>
        <v>Other Urban</v>
      </c>
      <c r="F277" s="29">
        <v>13672</v>
      </c>
      <c r="G277" s="29">
        <v>5939</v>
      </c>
      <c r="H277" s="29">
        <v>3289</v>
      </c>
      <c r="I277" s="29">
        <v>2432</v>
      </c>
      <c r="J277" s="29">
        <v>1158</v>
      </c>
      <c r="K277" s="29">
        <v>258</v>
      </c>
      <c r="L277" s="29">
        <v>146</v>
      </c>
      <c r="M277" s="29">
        <v>18</v>
      </c>
      <c r="N277" s="30">
        <v>26912</v>
      </c>
      <c r="O277" s="31">
        <v>5</v>
      </c>
      <c r="P277" s="66">
        <f t="shared" si="64"/>
        <v>3.6571094207138677E-4</v>
      </c>
      <c r="Q277" s="87">
        <f t="shared" si="65"/>
        <v>56</v>
      </c>
      <c r="R277" s="29">
        <v>3</v>
      </c>
      <c r="S277" s="66">
        <f t="shared" si="66"/>
        <v>5.0513554470449568E-4</v>
      </c>
      <c r="T277" s="87">
        <f t="shared" si="67"/>
        <v>56</v>
      </c>
      <c r="U277" s="29">
        <v>4</v>
      </c>
      <c r="V277" s="66">
        <f t="shared" si="68"/>
        <v>1.2161751292186075E-3</v>
      </c>
      <c r="W277" s="87">
        <f t="shared" si="69"/>
        <v>50</v>
      </c>
      <c r="X277" s="29">
        <v>2</v>
      </c>
      <c r="Y277" s="66">
        <f t="shared" si="70"/>
        <v>8.2236842105263153E-4</v>
      </c>
      <c r="Z277" s="87">
        <f t="shared" si="71"/>
        <v>57</v>
      </c>
      <c r="AA277" s="29">
        <v>5</v>
      </c>
      <c r="AB277" s="66">
        <f t="shared" si="72"/>
        <v>4.3177892918825561E-3</v>
      </c>
      <c r="AC277" s="87">
        <f t="shared" si="73"/>
        <v>29</v>
      </c>
      <c r="AD277" s="29">
        <v>0</v>
      </c>
      <c r="AE277" s="66">
        <f t="shared" si="74"/>
        <v>0</v>
      </c>
      <c r="AF277" s="87">
        <f t="shared" si="75"/>
        <v>54</v>
      </c>
      <c r="AG277" s="29">
        <v>0</v>
      </c>
      <c r="AH277" s="66">
        <f t="shared" si="76"/>
        <v>0</v>
      </c>
      <c r="AI277" s="87">
        <f t="shared" si="77"/>
        <v>52</v>
      </c>
      <c r="AJ277" s="29">
        <v>1</v>
      </c>
      <c r="AK277" s="66">
        <f t="shared" si="78"/>
        <v>5.5555555555555552E-2</v>
      </c>
      <c r="AL277" s="87">
        <f t="shared" si="79"/>
        <v>3</v>
      </c>
      <c r="AM277" s="30">
        <v>20</v>
      </c>
    </row>
    <row r="278" spans="1:39" x14ac:dyDescent="0.25">
      <c r="A278" s="25" t="s">
        <v>588</v>
      </c>
      <c r="B278" s="26" t="s">
        <v>18</v>
      </c>
      <c r="C278" s="27" t="s">
        <v>55</v>
      </c>
      <c r="D278" s="28" t="s">
        <v>691</v>
      </c>
      <c r="E278" s="28" t="str">
        <f>VLOOKUP(D278,Sheet2!A$1:B$353,2,FALSE)</f>
        <v>Other Urban</v>
      </c>
      <c r="F278" s="29">
        <v>7346</v>
      </c>
      <c r="G278" s="29">
        <v>9336</v>
      </c>
      <c r="H278" s="29">
        <v>5994</v>
      </c>
      <c r="I278" s="29">
        <v>4731</v>
      </c>
      <c r="J278" s="29">
        <v>2305</v>
      </c>
      <c r="K278" s="29">
        <v>853</v>
      </c>
      <c r="L278" s="29">
        <v>312</v>
      </c>
      <c r="M278" s="29">
        <v>18</v>
      </c>
      <c r="N278" s="30">
        <v>30895</v>
      </c>
      <c r="O278" s="31">
        <v>157</v>
      </c>
      <c r="P278" s="66">
        <f t="shared" si="64"/>
        <v>2.1372175333514837E-2</v>
      </c>
      <c r="Q278" s="87">
        <f t="shared" si="65"/>
        <v>10</v>
      </c>
      <c r="R278" s="29">
        <v>269</v>
      </c>
      <c r="S278" s="66">
        <f t="shared" si="66"/>
        <v>2.8813196229648671E-2</v>
      </c>
      <c r="T278" s="87">
        <f t="shared" si="67"/>
        <v>1</v>
      </c>
      <c r="U278" s="29">
        <v>187</v>
      </c>
      <c r="V278" s="66">
        <f t="shared" si="68"/>
        <v>3.1197864531197866E-2</v>
      </c>
      <c r="W278" s="87">
        <f t="shared" si="69"/>
        <v>1</v>
      </c>
      <c r="X278" s="29">
        <v>188</v>
      </c>
      <c r="Y278" s="66">
        <f t="shared" si="70"/>
        <v>3.9737898964278165E-2</v>
      </c>
      <c r="Z278" s="87">
        <f t="shared" si="71"/>
        <v>2</v>
      </c>
      <c r="AA278" s="29">
        <v>90</v>
      </c>
      <c r="AB278" s="66">
        <f t="shared" si="72"/>
        <v>3.9045553145336226E-2</v>
      </c>
      <c r="AC278" s="87">
        <f t="shared" si="73"/>
        <v>3</v>
      </c>
      <c r="AD278" s="29">
        <v>42</v>
      </c>
      <c r="AE278" s="66">
        <f t="shared" si="74"/>
        <v>4.9237983587338802E-2</v>
      </c>
      <c r="AF278" s="87">
        <f t="shared" si="75"/>
        <v>1</v>
      </c>
      <c r="AG278" s="29">
        <v>6</v>
      </c>
      <c r="AH278" s="66">
        <f t="shared" si="76"/>
        <v>1.9230769230769232E-2</v>
      </c>
      <c r="AI278" s="87">
        <f t="shared" si="77"/>
        <v>10</v>
      </c>
      <c r="AJ278" s="29">
        <v>1</v>
      </c>
      <c r="AK278" s="66">
        <f t="shared" si="78"/>
        <v>5.5555555555555552E-2</v>
      </c>
      <c r="AL278" s="87">
        <f t="shared" si="79"/>
        <v>3</v>
      </c>
      <c r="AM278" s="30">
        <v>940</v>
      </c>
    </row>
    <row r="279" spans="1:39" x14ac:dyDescent="0.25">
      <c r="A279" s="25" t="s">
        <v>340</v>
      </c>
      <c r="B279" s="26" t="s">
        <v>18</v>
      </c>
      <c r="C279" s="27" t="s">
        <v>19</v>
      </c>
      <c r="D279" s="28" t="s">
        <v>341</v>
      </c>
      <c r="E279" s="28" t="str">
        <f>VLOOKUP(D279,Sheet2!A$1:B$353,2,FALSE)</f>
        <v>Significant Rural</v>
      </c>
      <c r="F279" s="29">
        <v>6640</v>
      </c>
      <c r="G279" s="29">
        <v>11817</v>
      </c>
      <c r="H279" s="29">
        <v>17713</v>
      </c>
      <c r="I279" s="29">
        <v>19148</v>
      </c>
      <c r="J279" s="29">
        <v>13180</v>
      </c>
      <c r="K279" s="29">
        <v>6651</v>
      </c>
      <c r="L279" s="29">
        <v>4375</v>
      </c>
      <c r="M279" s="29">
        <v>569</v>
      </c>
      <c r="N279" s="30">
        <v>80093</v>
      </c>
      <c r="O279" s="31">
        <v>228</v>
      </c>
      <c r="P279" s="66">
        <f t="shared" si="64"/>
        <v>3.433734939759036E-2</v>
      </c>
      <c r="Q279" s="87">
        <f t="shared" si="65"/>
        <v>5</v>
      </c>
      <c r="R279" s="29">
        <v>107</v>
      </c>
      <c r="S279" s="66">
        <f t="shared" si="66"/>
        <v>9.0547516290090547E-3</v>
      </c>
      <c r="T279" s="87">
        <f t="shared" si="67"/>
        <v>14</v>
      </c>
      <c r="U279" s="29">
        <v>208</v>
      </c>
      <c r="V279" s="66">
        <f t="shared" si="68"/>
        <v>1.174278778298425E-2</v>
      </c>
      <c r="W279" s="87">
        <f t="shared" si="69"/>
        <v>8</v>
      </c>
      <c r="X279" s="29">
        <v>406</v>
      </c>
      <c r="Y279" s="66">
        <f t="shared" si="70"/>
        <v>2.1203258825987049E-2</v>
      </c>
      <c r="Z279" s="87">
        <f t="shared" si="71"/>
        <v>4</v>
      </c>
      <c r="AA279" s="29">
        <v>338</v>
      </c>
      <c r="AB279" s="66">
        <f t="shared" si="72"/>
        <v>2.5644916540212444E-2</v>
      </c>
      <c r="AC279" s="87">
        <f t="shared" si="73"/>
        <v>3</v>
      </c>
      <c r="AD279" s="29">
        <v>201</v>
      </c>
      <c r="AE279" s="66">
        <f t="shared" si="74"/>
        <v>3.0221019395579612E-2</v>
      </c>
      <c r="AF279" s="87">
        <f t="shared" si="75"/>
        <v>3</v>
      </c>
      <c r="AG279" s="29">
        <v>231</v>
      </c>
      <c r="AH279" s="66">
        <f t="shared" si="76"/>
        <v>5.28E-2</v>
      </c>
      <c r="AI279" s="87">
        <f t="shared" si="77"/>
        <v>3</v>
      </c>
      <c r="AJ279" s="29">
        <v>32</v>
      </c>
      <c r="AK279" s="66">
        <f t="shared" si="78"/>
        <v>5.6239015817223195E-2</v>
      </c>
      <c r="AL279" s="87">
        <f t="shared" si="79"/>
        <v>6</v>
      </c>
      <c r="AM279" s="30">
        <v>1751</v>
      </c>
    </row>
    <row r="280" spans="1:39" x14ac:dyDescent="0.25">
      <c r="A280" s="25" t="s">
        <v>411</v>
      </c>
      <c r="B280" s="26" t="s">
        <v>18</v>
      </c>
      <c r="C280" s="27" t="s">
        <v>19</v>
      </c>
      <c r="D280" s="28" t="s">
        <v>412</v>
      </c>
      <c r="E280" s="28" t="str">
        <f>VLOOKUP(D280,Sheet2!A$1:B$353,2,FALSE)</f>
        <v>Rural 50</v>
      </c>
      <c r="F280" s="29">
        <v>4683</v>
      </c>
      <c r="G280" s="29">
        <v>6920</v>
      </c>
      <c r="H280" s="29">
        <v>9732</v>
      </c>
      <c r="I280" s="29">
        <v>8921</v>
      </c>
      <c r="J280" s="29">
        <v>7186</v>
      </c>
      <c r="K280" s="29">
        <v>3724</v>
      </c>
      <c r="L280" s="29">
        <v>2525</v>
      </c>
      <c r="M280" s="29">
        <v>263</v>
      </c>
      <c r="N280" s="30">
        <v>43954</v>
      </c>
      <c r="O280" s="31">
        <v>259</v>
      </c>
      <c r="P280" s="66">
        <f t="shared" si="64"/>
        <v>5.5306427503736919E-2</v>
      </c>
      <c r="Q280" s="87">
        <f t="shared" si="65"/>
        <v>2</v>
      </c>
      <c r="R280" s="29">
        <v>232</v>
      </c>
      <c r="S280" s="66">
        <f t="shared" si="66"/>
        <v>3.3526011560693639E-2</v>
      </c>
      <c r="T280" s="87">
        <f t="shared" si="67"/>
        <v>2</v>
      </c>
      <c r="U280" s="29">
        <v>285</v>
      </c>
      <c r="V280" s="66">
        <f t="shared" si="68"/>
        <v>2.9284833538840937E-2</v>
      </c>
      <c r="W280" s="87">
        <f t="shared" si="69"/>
        <v>5</v>
      </c>
      <c r="X280" s="29">
        <v>269</v>
      </c>
      <c r="Y280" s="66">
        <f t="shared" si="70"/>
        <v>3.0153570227552964E-2</v>
      </c>
      <c r="Z280" s="87">
        <f t="shared" si="71"/>
        <v>5</v>
      </c>
      <c r="AA280" s="29">
        <v>201</v>
      </c>
      <c r="AB280" s="66">
        <f t="shared" si="72"/>
        <v>2.7971054828833844E-2</v>
      </c>
      <c r="AC280" s="87">
        <f t="shared" si="73"/>
        <v>6</v>
      </c>
      <c r="AD280" s="29">
        <v>107</v>
      </c>
      <c r="AE280" s="66">
        <f t="shared" si="74"/>
        <v>2.8732545649838882E-2</v>
      </c>
      <c r="AF280" s="87">
        <f t="shared" si="75"/>
        <v>5</v>
      </c>
      <c r="AG280" s="29">
        <v>97</v>
      </c>
      <c r="AH280" s="66">
        <f t="shared" si="76"/>
        <v>3.8415841584158415E-2</v>
      </c>
      <c r="AI280" s="87">
        <f t="shared" si="77"/>
        <v>5</v>
      </c>
      <c r="AJ280" s="29">
        <v>15</v>
      </c>
      <c r="AK280" s="66">
        <f t="shared" si="78"/>
        <v>5.7034220532319393E-2</v>
      </c>
      <c r="AL280" s="87">
        <f t="shared" si="79"/>
        <v>9</v>
      </c>
      <c r="AM280" s="30">
        <v>1465</v>
      </c>
    </row>
    <row r="281" spans="1:39" x14ac:dyDescent="0.25">
      <c r="A281" s="25" t="s">
        <v>296</v>
      </c>
      <c r="B281" s="26" t="s">
        <v>107</v>
      </c>
      <c r="C281" s="27" t="s">
        <v>39</v>
      </c>
      <c r="D281" s="28" t="s">
        <v>297</v>
      </c>
      <c r="E281" s="28" t="str">
        <f>VLOOKUP(D281,Sheet2!A$1:B$353,2,FALSE)</f>
        <v>Major Urban</v>
      </c>
      <c r="F281" s="29">
        <v>4754</v>
      </c>
      <c r="G281" s="29">
        <v>32396</v>
      </c>
      <c r="H281" s="29">
        <v>39310</v>
      </c>
      <c r="I281" s="29">
        <v>29063</v>
      </c>
      <c r="J281" s="29">
        <v>13812</v>
      </c>
      <c r="K281" s="29">
        <v>8792</v>
      </c>
      <c r="L281" s="29">
        <v>5260</v>
      </c>
      <c r="M281" s="29">
        <v>628</v>
      </c>
      <c r="N281" s="30">
        <v>134015</v>
      </c>
      <c r="O281" s="31">
        <v>21</v>
      </c>
      <c r="P281" s="66">
        <f t="shared" si="64"/>
        <v>4.4173327724021877E-3</v>
      </c>
      <c r="Q281" s="87">
        <f t="shared" si="65"/>
        <v>49</v>
      </c>
      <c r="R281" s="29">
        <v>101</v>
      </c>
      <c r="S281" s="66">
        <f t="shared" si="66"/>
        <v>3.1176688480059269E-3</v>
      </c>
      <c r="T281" s="87">
        <f t="shared" si="67"/>
        <v>54</v>
      </c>
      <c r="U281" s="29">
        <v>222</v>
      </c>
      <c r="V281" s="66">
        <f t="shared" si="68"/>
        <v>5.6474179598066648E-3</v>
      </c>
      <c r="W281" s="87">
        <f t="shared" si="69"/>
        <v>35</v>
      </c>
      <c r="X281" s="29">
        <v>174</v>
      </c>
      <c r="Y281" s="66">
        <f t="shared" si="70"/>
        <v>5.9869937721501567E-3</v>
      </c>
      <c r="Z281" s="87">
        <f t="shared" si="71"/>
        <v>35</v>
      </c>
      <c r="AA281" s="29">
        <v>131</v>
      </c>
      <c r="AB281" s="66">
        <f t="shared" si="72"/>
        <v>9.4845062264697372E-3</v>
      </c>
      <c r="AC281" s="87">
        <f t="shared" si="73"/>
        <v>20</v>
      </c>
      <c r="AD281" s="29">
        <v>112</v>
      </c>
      <c r="AE281" s="66">
        <f t="shared" si="74"/>
        <v>1.2738853503184714E-2</v>
      </c>
      <c r="AF281" s="87">
        <f t="shared" si="75"/>
        <v>15</v>
      </c>
      <c r="AG281" s="29">
        <v>141</v>
      </c>
      <c r="AH281" s="66">
        <f t="shared" si="76"/>
        <v>2.6806083650190115E-2</v>
      </c>
      <c r="AI281" s="87">
        <f t="shared" si="77"/>
        <v>8</v>
      </c>
      <c r="AJ281" s="29">
        <v>36</v>
      </c>
      <c r="AK281" s="66">
        <f t="shared" si="78"/>
        <v>5.7324840764331211E-2</v>
      </c>
      <c r="AL281" s="87">
        <f t="shared" si="79"/>
        <v>5</v>
      </c>
      <c r="AM281" s="30">
        <v>938</v>
      </c>
    </row>
    <row r="282" spans="1:39" x14ac:dyDescent="0.25">
      <c r="A282" s="25" t="s">
        <v>501</v>
      </c>
      <c r="B282" s="26" t="s">
        <v>18</v>
      </c>
      <c r="C282" s="27" t="s">
        <v>55</v>
      </c>
      <c r="D282" s="28" t="s">
        <v>502</v>
      </c>
      <c r="E282" s="28" t="str">
        <f>VLOOKUP(D282,Sheet2!A$1:B$353,2,FALSE)</f>
        <v>Rural 50</v>
      </c>
      <c r="F282" s="29">
        <v>7096</v>
      </c>
      <c r="G282" s="29">
        <v>11747</v>
      </c>
      <c r="H282" s="29">
        <v>11394</v>
      </c>
      <c r="I282" s="29">
        <v>7593</v>
      </c>
      <c r="J282" s="29">
        <v>6078</v>
      </c>
      <c r="K282" s="29">
        <v>3682</v>
      </c>
      <c r="L282" s="29">
        <v>2445</v>
      </c>
      <c r="M282" s="29">
        <v>238</v>
      </c>
      <c r="N282" s="30">
        <v>50273</v>
      </c>
      <c r="O282" s="31">
        <v>43</v>
      </c>
      <c r="P282" s="66">
        <f t="shared" si="64"/>
        <v>6.059751972942503E-3</v>
      </c>
      <c r="Q282" s="87">
        <f t="shared" si="65"/>
        <v>37</v>
      </c>
      <c r="R282" s="29">
        <v>58</v>
      </c>
      <c r="S282" s="66">
        <f t="shared" si="66"/>
        <v>4.9374308334042731E-3</v>
      </c>
      <c r="T282" s="87">
        <f t="shared" si="67"/>
        <v>31</v>
      </c>
      <c r="U282" s="29">
        <v>83</v>
      </c>
      <c r="V282" s="66">
        <f t="shared" si="68"/>
        <v>7.2845357205546775E-3</v>
      </c>
      <c r="W282" s="87">
        <f t="shared" si="69"/>
        <v>19</v>
      </c>
      <c r="X282" s="29">
        <v>57</v>
      </c>
      <c r="Y282" s="66">
        <f t="shared" si="70"/>
        <v>7.5069142631370997E-3</v>
      </c>
      <c r="Z282" s="87">
        <f t="shared" si="71"/>
        <v>20</v>
      </c>
      <c r="AA282" s="29">
        <v>70</v>
      </c>
      <c r="AB282" s="66">
        <f t="shared" si="72"/>
        <v>1.1516946363935505E-2</v>
      </c>
      <c r="AC282" s="87">
        <f t="shared" si="73"/>
        <v>10</v>
      </c>
      <c r="AD282" s="29">
        <v>43</v>
      </c>
      <c r="AE282" s="66">
        <f t="shared" si="74"/>
        <v>1.1678435632808256E-2</v>
      </c>
      <c r="AF282" s="87">
        <f t="shared" si="75"/>
        <v>12</v>
      </c>
      <c r="AG282" s="29">
        <v>38</v>
      </c>
      <c r="AH282" s="66">
        <f t="shared" si="76"/>
        <v>1.5541922290388548E-2</v>
      </c>
      <c r="AI282" s="87">
        <f t="shared" si="77"/>
        <v>14</v>
      </c>
      <c r="AJ282" s="29">
        <v>14</v>
      </c>
      <c r="AK282" s="66">
        <f t="shared" si="78"/>
        <v>5.8823529411764705E-2</v>
      </c>
      <c r="AL282" s="87">
        <f t="shared" si="79"/>
        <v>8</v>
      </c>
      <c r="AM282" s="30">
        <v>406</v>
      </c>
    </row>
    <row r="283" spans="1:39" x14ac:dyDescent="0.25">
      <c r="A283" s="25" t="s">
        <v>520</v>
      </c>
      <c r="B283" s="26" t="s">
        <v>18</v>
      </c>
      <c r="C283" s="27" t="s">
        <v>55</v>
      </c>
      <c r="D283" s="28" t="s">
        <v>521</v>
      </c>
      <c r="E283" s="28" t="str">
        <f>VLOOKUP(D283,Sheet2!A$1:B$353,2,FALSE)</f>
        <v>Significant Rural</v>
      </c>
      <c r="F283" s="29">
        <v>7271</v>
      </c>
      <c r="G283" s="29">
        <v>15417</v>
      </c>
      <c r="H283" s="29">
        <v>9676</v>
      </c>
      <c r="I283" s="29">
        <v>7047</v>
      </c>
      <c r="J283" s="29">
        <v>5589</v>
      </c>
      <c r="K283" s="29">
        <v>3318</v>
      </c>
      <c r="L283" s="29">
        <v>1512</v>
      </c>
      <c r="M283" s="29">
        <v>100</v>
      </c>
      <c r="N283" s="30">
        <v>49930</v>
      </c>
      <c r="O283" s="31">
        <v>59</v>
      </c>
      <c r="P283" s="66">
        <f t="shared" si="64"/>
        <v>8.1144271764544071E-3</v>
      </c>
      <c r="Q283" s="87">
        <f t="shared" si="65"/>
        <v>29</v>
      </c>
      <c r="R283" s="29">
        <v>54</v>
      </c>
      <c r="S283" s="66">
        <f t="shared" si="66"/>
        <v>3.5026269702276708E-3</v>
      </c>
      <c r="T283" s="87">
        <f t="shared" si="67"/>
        <v>37</v>
      </c>
      <c r="U283" s="29">
        <v>62</v>
      </c>
      <c r="V283" s="66">
        <f t="shared" si="68"/>
        <v>6.4076064489458455E-3</v>
      </c>
      <c r="W283" s="87">
        <f t="shared" si="69"/>
        <v>23</v>
      </c>
      <c r="X283" s="29">
        <v>37</v>
      </c>
      <c r="Y283" s="66">
        <f t="shared" si="70"/>
        <v>5.2504611891585071E-3</v>
      </c>
      <c r="Z283" s="87">
        <f t="shared" si="71"/>
        <v>24</v>
      </c>
      <c r="AA283" s="29">
        <v>46</v>
      </c>
      <c r="AB283" s="66">
        <f t="shared" si="72"/>
        <v>8.23045267489712E-3</v>
      </c>
      <c r="AC283" s="87">
        <f t="shared" si="73"/>
        <v>12</v>
      </c>
      <c r="AD283" s="29">
        <v>34</v>
      </c>
      <c r="AE283" s="66">
        <f t="shared" si="74"/>
        <v>1.0247136829415311E-2</v>
      </c>
      <c r="AF283" s="87">
        <f t="shared" si="75"/>
        <v>12</v>
      </c>
      <c r="AG283" s="29">
        <v>22</v>
      </c>
      <c r="AH283" s="66">
        <f t="shared" si="76"/>
        <v>1.4550264550264549E-2</v>
      </c>
      <c r="AI283" s="87">
        <f t="shared" si="77"/>
        <v>11</v>
      </c>
      <c r="AJ283" s="29">
        <v>6</v>
      </c>
      <c r="AK283" s="66">
        <f t="shared" si="78"/>
        <v>0.06</v>
      </c>
      <c r="AL283" s="87">
        <f t="shared" si="79"/>
        <v>5</v>
      </c>
      <c r="AM283" s="30">
        <v>320</v>
      </c>
    </row>
    <row r="284" spans="1:39" x14ac:dyDescent="0.25">
      <c r="A284" s="25" t="s">
        <v>465</v>
      </c>
      <c r="B284" s="26" t="s">
        <v>18</v>
      </c>
      <c r="C284" s="27" t="s">
        <v>25</v>
      </c>
      <c r="D284" s="28" t="s">
        <v>466</v>
      </c>
      <c r="E284" s="28" t="str">
        <f>VLOOKUP(D284,Sheet2!A$1:B$353,2,FALSE)</f>
        <v>Rural 80</v>
      </c>
      <c r="F284" s="29">
        <v>1976</v>
      </c>
      <c r="G284" s="29">
        <v>8344</v>
      </c>
      <c r="H284" s="29">
        <v>9172</v>
      </c>
      <c r="I284" s="29">
        <v>5790</v>
      </c>
      <c r="J284" s="29">
        <v>5357</v>
      </c>
      <c r="K284" s="29">
        <v>3593</v>
      </c>
      <c r="L284" s="29">
        <v>2151</v>
      </c>
      <c r="M284" s="29">
        <v>180</v>
      </c>
      <c r="N284" s="30">
        <v>36563</v>
      </c>
      <c r="O284" s="31">
        <v>17</v>
      </c>
      <c r="P284" s="66">
        <f t="shared" si="64"/>
        <v>8.6032388663967608E-3</v>
      </c>
      <c r="Q284" s="87">
        <f t="shared" si="65"/>
        <v>42</v>
      </c>
      <c r="R284" s="29">
        <v>32</v>
      </c>
      <c r="S284" s="66">
        <f t="shared" si="66"/>
        <v>3.8350910834132309E-3</v>
      </c>
      <c r="T284" s="87">
        <f t="shared" si="67"/>
        <v>50</v>
      </c>
      <c r="U284" s="29">
        <v>32</v>
      </c>
      <c r="V284" s="66">
        <f t="shared" si="68"/>
        <v>3.4888791975577847E-3</v>
      </c>
      <c r="W284" s="87">
        <f t="shared" si="69"/>
        <v>51</v>
      </c>
      <c r="X284" s="29">
        <v>21</v>
      </c>
      <c r="Y284" s="66">
        <f t="shared" si="70"/>
        <v>3.6269430051813472E-3</v>
      </c>
      <c r="Z284" s="87">
        <f t="shared" si="71"/>
        <v>48</v>
      </c>
      <c r="AA284" s="29">
        <v>24</v>
      </c>
      <c r="AB284" s="66">
        <f t="shared" si="72"/>
        <v>4.4801194698525296E-3</v>
      </c>
      <c r="AC284" s="87">
        <f t="shared" si="73"/>
        <v>48</v>
      </c>
      <c r="AD284" s="29">
        <v>19</v>
      </c>
      <c r="AE284" s="66">
        <f t="shared" si="74"/>
        <v>5.2880601168939605E-3</v>
      </c>
      <c r="AF284" s="87">
        <f t="shared" si="75"/>
        <v>46</v>
      </c>
      <c r="AG284" s="29">
        <v>30</v>
      </c>
      <c r="AH284" s="66">
        <f t="shared" si="76"/>
        <v>1.3947001394700139E-2</v>
      </c>
      <c r="AI284" s="87">
        <f t="shared" si="77"/>
        <v>36</v>
      </c>
      <c r="AJ284" s="29">
        <v>11</v>
      </c>
      <c r="AK284" s="66">
        <f t="shared" si="78"/>
        <v>6.1111111111111109E-2</v>
      </c>
      <c r="AL284" s="87">
        <f t="shared" si="79"/>
        <v>26</v>
      </c>
      <c r="AM284" s="30">
        <v>186</v>
      </c>
    </row>
    <row r="285" spans="1:39" x14ac:dyDescent="0.25">
      <c r="A285" s="25" t="s">
        <v>102</v>
      </c>
      <c r="B285" s="26" t="s">
        <v>43</v>
      </c>
      <c r="C285" s="27" t="s">
        <v>44</v>
      </c>
      <c r="D285" s="28" t="s">
        <v>103</v>
      </c>
      <c r="E285" s="28" t="str">
        <f>VLOOKUP(D285,Sheet2!A$1:B$353,2,FALSE)</f>
        <v>Significant Rural</v>
      </c>
      <c r="F285" s="29">
        <v>44229</v>
      </c>
      <c r="G285" s="29">
        <v>17771</v>
      </c>
      <c r="H285" s="29">
        <v>14946</v>
      </c>
      <c r="I285" s="29">
        <v>7066</v>
      </c>
      <c r="J285" s="29">
        <v>5087</v>
      </c>
      <c r="K285" s="29">
        <v>2717</v>
      </c>
      <c r="L285" s="29">
        <v>1244</v>
      </c>
      <c r="M285" s="29">
        <v>48</v>
      </c>
      <c r="N285" s="30">
        <v>93108</v>
      </c>
      <c r="O285" s="31">
        <v>219</v>
      </c>
      <c r="P285" s="66">
        <f t="shared" si="64"/>
        <v>4.9515024079224042E-3</v>
      </c>
      <c r="Q285" s="87">
        <f t="shared" si="65"/>
        <v>38</v>
      </c>
      <c r="R285" s="29">
        <v>114</v>
      </c>
      <c r="S285" s="66">
        <f t="shared" si="66"/>
        <v>6.4149456980473803E-3</v>
      </c>
      <c r="T285" s="87">
        <f t="shared" si="67"/>
        <v>23</v>
      </c>
      <c r="U285" s="29">
        <v>68</v>
      </c>
      <c r="V285" s="66">
        <f t="shared" si="68"/>
        <v>4.54971229760471E-3</v>
      </c>
      <c r="W285" s="87">
        <f t="shared" si="69"/>
        <v>30</v>
      </c>
      <c r="X285" s="29">
        <v>35</v>
      </c>
      <c r="Y285" s="66">
        <f t="shared" si="70"/>
        <v>4.9532974808944238E-3</v>
      </c>
      <c r="Z285" s="87">
        <f t="shared" si="71"/>
        <v>26</v>
      </c>
      <c r="AA285" s="29">
        <v>25</v>
      </c>
      <c r="AB285" s="66">
        <f t="shared" si="72"/>
        <v>4.9144879103597402E-3</v>
      </c>
      <c r="AC285" s="87">
        <f t="shared" si="73"/>
        <v>28</v>
      </c>
      <c r="AD285" s="29">
        <v>12</v>
      </c>
      <c r="AE285" s="66">
        <f t="shared" si="74"/>
        <v>4.4166359955833644E-3</v>
      </c>
      <c r="AF285" s="87">
        <f t="shared" si="75"/>
        <v>37</v>
      </c>
      <c r="AG285" s="29">
        <v>12</v>
      </c>
      <c r="AH285" s="66">
        <f t="shared" si="76"/>
        <v>9.6463022508038593E-3</v>
      </c>
      <c r="AI285" s="87">
        <f t="shared" si="77"/>
        <v>20</v>
      </c>
      <c r="AJ285" s="29">
        <v>3</v>
      </c>
      <c r="AK285" s="66">
        <f t="shared" si="78"/>
        <v>6.25E-2</v>
      </c>
      <c r="AL285" s="87">
        <f t="shared" si="79"/>
        <v>4</v>
      </c>
      <c r="AM285" s="30">
        <v>488</v>
      </c>
    </row>
    <row r="286" spans="1:39" x14ac:dyDescent="0.25">
      <c r="A286" s="25" t="s">
        <v>507</v>
      </c>
      <c r="B286" s="26" t="s">
        <v>18</v>
      </c>
      <c r="C286" s="27" t="s">
        <v>19</v>
      </c>
      <c r="D286" s="28" t="s">
        <v>508</v>
      </c>
      <c r="E286" s="28" t="str">
        <f>VLOOKUP(D286,Sheet2!A$1:B$353,2,FALSE)</f>
        <v>Other Urban</v>
      </c>
      <c r="F286" s="29">
        <v>557</v>
      </c>
      <c r="G286" s="29">
        <v>2012</v>
      </c>
      <c r="H286" s="29">
        <v>5658</v>
      </c>
      <c r="I286" s="29">
        <v>9399</v>
      </c>
      <c r="J286" s="29">
        <v>6591</v>
      </c>
      <c r="K286" s="29">
        <v>5630</v>
      </c>
      <c r="L286" s="29">
        <v>4838</v>
      </c>
      <c r="M286" s="29">
        <v>473</v>
      </c>
      <c r="N286" s="30">
        <v>35158</v>
      </c>
      <c r="O286" s="31">
        <v>17</v>
      </c>
      <c r="P286" s="66">
        <f t="shared" si="64"/>
        <v>3.052064631956912E-2</v>
      </c>
      <c r="Q286" s="87">
        <f t="shared" si="65"/>
        <v>4</v>
      </c>
      <c r="R286" s="29">
        <v>23</v>
      </c>
      <c r="S286" s="66">
        <f t="shared" si="66"/>
        <v>1.143141153081511E-2</v>
      </c>
      <c r="T286" s="87">
        <f t="shared" si="67"/>
        <v>12</v>
      </c>
      <c r="U286" s="29">
        <v>44</v>
      </c>
      <c r="V286" s="66">
        <f t="shared" si="68"/>
        <v>7.7765995051254861E-3</v>
      </c>
      <c r="W286" s="87">
        <f t="shared" si="69"/>
        <v>19</v>
      </c>
      <c r="X286" s="29">
        <v>43</v>
      </c>
      <c r="Y286" s="66">
        <f t="shared" si="70"/>
        <v>4.5749547824236623E-3</v>
      </c>
      <c r="Z286" s="87">
        <f t="shared" si="71"/>
        <v>30</v>
      </c>
      <c r="AA286" s="29">
        <v>31</v>
      </c>
      <c r="AB286" s="66">
        <f t="shared" si="72"/>
        <v>4.7033834016082538E-3</v>
      </c>
      <c r="AC286" s="87">
        <f t="shared" si="73"/>
        <v>26</v>
      </c>
      <c r="AD286" s="29">
        <v>27</v>
      </c>
      <c r="AE286" s="66">
        <f t="shared" si="74"/>
        <v>4.7957371225577266E-3</v>
      </c>
      <c r="AF286" s="87">
        <f t="shared" si="75"/>
        <v>30</v>
      </c>
      <c r="AG286" s="29">
        <v>26</v>
      </c>
      <c r="AH286" s="66">
        <f t="shared" si="76"/>
        <v>5.3741215378255479E-3</v>
      </c>
      <c r="AI286" s="87">
        <f t="shared" si="77"/>
        <v>34</v>
      </c>
      <c r="AJ286" s="29">
        <v>31</v>
      </c>
      <c r="AK286" s="66">
        <f t="shared" si="78"/>
        <v>6.5539112050739964E-2</v>
      </c>
      <c r="AL286" s="87">
        <f t="shared" si="79"/>
        <v>2</v>
      </c>
      <c r="AM286" s="30">
        <v>242</v>
      </c>
    </row>
    <row r="287" spans="1:39" x14ac:dyDescent="0.25">
      <c r="A287" s="25" t="s">
        <v>351</v>
      </c>
      <c r="B287" s="26" t="s">
        <v>18</v>
      </c>
      <c r="C287" s="27" t="s">
        <v>55</v>
      </c>
      <c r="D287" s="28" t="s">
        <v>352</v>
      </c>
      <c r="E287" s="28" t="str">
        <f>VLOOKUP(D287,Sheet2!A$1:B$353,2,FALSE)</f>
        <v>Rural 80</v>
      </c>
      <c r="F287" s="29">
        <v>2599</v>
      </c>
      <c r="G287" s="29">
        <v>6090</v>
      </c>
      <c r="H287" s="29">
        <v>7926</v>
      </c>
      <c r="I287" s="29">
        <v>5806</v>
      </c>
      <c r="J287" s="29">
        <v>4229</v>
      </c>
      <c r="K287" s="29">
        <v>2538</v>
      </c>
      <c r="L287" s="29">
        <v>1421</v>
      </c>
      <c r="M287" s="29">
        <v>135</v>
      </c>
      <c r="N287" s="30">
        <v>30744</v>
      </c>
      <c r="O287" s="31">
        <v>55</v>
      </c>
      <c r="P287" s="66">
        <f t="shared" si="64"/>
        <v>2.1161985378991919E-2</v>
      </c>
      <c r="Q287" s="87">
        <f t="shared" si="65"/>
        <v>26</v>
      </c>
      <c r="R287" s="29">
        <v>60</v>
      </c>
      <c r="S287" s="66">
        <f t="shared" si="66"/>
        <v>9.852216748768473E-3</v>
      </c>
      <c r="T287" s="87">
        <f t="shared" si="67"/>
        <v>28</v>
      </c>
      <c r="U287" s="29">
        <v>100</v>
      </c>
      <c r="V287" s="66">
        <f t="shared" si="68"/>
        <v>1.2616704516780217E-2</v>
      </c>
      <c r="W287" s="87">
        <f t="shared" si="69"/>
        <v>24</v>
      </c>
      <c r="X287" s="29">
        <v>97</v>
      </c>
      <c r="Y287" s="66">
        <f t="shared" si="70"/>
        <v>1.6706854977609369E-2</v>
      </c>
      <c r="Z287" s="87">
        <f t="shared" si="71"/>
        <v>24</v>
      </c>
      <c r="AA287" s="29">
        <v>63</v>
      </c>
      <c r="AB287" s="66">
        <f t="shared" si="72"/>
        <v>1.4897138803499646E-2</v>
      </c>
      <c r="AC287" s="87">
        <f t="shared" si="73"/>
        <v>24</v>
      </c>
      <c r="AD287" s="29">
        <v>65</v>
      </c>
      <c r="AE287" s="66">
        <f t="shared" si="74"/>
        <v>2.5610717100078801E-2</v>
      </c>
      <c r="AF287" s="87">
        <f t="shared" si="75"/>
        <v>19</v>
      </c>
      <c r="AG287" s="29">
        <v>64</v>
      </c>
      <c r="AH287" s="66">
        <f t="shared" si="76"/>
        <v>4.5038705137227304E-2</v>
      </c>
      <c r="AI287" s="87">
        <f t="shared" si="77"/>
        <v>17</v>
      </c>
      <c r="AJ287" s="29">
        <v>9</v>
      </c>
      <c r="AK287" s="66">
        <f t="shared" si="78"/>
        <v>6.6666666666666666E-2</v>
      </c>
      <c r="AL287" s="87">
        <f t="shared" si="79"/>
        <v>25</v>
      </c>
      <c r="AM287" s="30">
        <v>513</v>
      </c>
    </row>
    <row r="288" spans="1:39" x14ac:dyDescent="0.25">
      <c r="A288" s="25" t="s">
        <v>124</v>
      </c>
      <c r="B288" s="26" t="s">
        <v>18</v>
      </c>
      <c r="C288" s="27" t="s">
        <v>19</v>
      </c>
      <c r="D288" s="28" t="s">
        <v>125</v>
      </c>
      <c r="E288" s="28" t="str">
        <f>VLOOKUP(D288,Sheet2!A$1:B$353,2,FALSE)</f>
        <v>Significant Rural</v>
      </c>
      <c r="F288" s="29">
        <v>5247</v>
      </c>
      <c r="G288" s="29">
        <v>14881</v>
      </c>
      <c r="H288" s="29">
        <v>16193</v>
      </c>
      <c r="I288" s="29">
        <v>10223</v>
      </c>
      <c r="J288" s="29">
        <v>7140</v>
      </c>
      <c r="K288" s="29">
        <v>3228</v>
      </c>
      <c r="L288" s="29">
        <v>2308</v>
      </c>
      <c r="M288" s="29">
        <v>230</v>
      </c>
      <c r="N288" s="30">
        <v>59450</v>
      </c>
      <c r="O288" s="31">
        <v>21</v>
      </c>
      <c r="P288" s="66">
        <f t="shared" si="64"/>
        <v>4.0022870211549461E-3</v>
      </c>
      <c r="Q288" s="87">
        <f t="shared" si="65"/>
        <v>42</v>
      </c>
      <c r="R288" s="29">
        <v>45</v>
      </c>
      <c r="S288" s="66">
        <f t="shared" si="66"/>
        <v>3.0239903232309657E-3</v>
      </c>
      <c r="T288" s="87">
        <f t="shared" si="67"/>
        <v>44</v>
      </c>
      <c r="U288" s="29">
        <v>35</v>
      </c>
      <c r="V288" s="66">
        <f t="shared" si="68"/>
        <v>2.1614277774346939E-3</v>
      </c>
      <c r="W288" s="87">
        <f t="shared" si="69"/>
        <v>44</v>
      </c>
      <c r="X288" s="29">
        <v>54</v>
      </c>
      <c r="Y288" s="66">
        <f t="shared" si="70"/>
        <v>5.2822067886139096E-3</v>
      </c>
      <c r="Z288" s="87">
        <f t="shared" si="71"/>
        <v>22</v>
      </c>
      <c r="AA288" s="29">
        <v>40</v>
      </c>
      <c r="AB288" s="66">
        <f t="shared" si="72"/>
        <v>5.6022408963585435E-3</v>
      </c>
      <c r="AC288" s="87">
        <f t="shared" si="73"/>
        <v>25</v>
      </c>
      <c r="AD288" s="29">
        <v>37</v>
      </c>
      <c r="AE288" s="66">
        <f t="shared" si="74"/>
        <v>1.1462205700123915E-2</v>
      </c>
      <c r="AF288" s="87">
        <f t="shared" si="75"/>
        <v>9</v>
      </c>
      <c r="AG288" s="29">
        <v>50</v>
      </c>
      <c r="AH288" s="66">
        <f t="shared" si="76"/>
        <v>2.1663778162911613E-2</v>
      </c>
      <c r="AI288" s="87">
        <f t="shared" si="77"/>
        <v>8</v>
      </c>
      <c r="AJ288" s="29">
        <v>16</v>
      </c>
      <c r="AK288" s="66">
        <f t="shared" si="78"/>
        <v>6.9565217391304349E-2</v>
      </c>
      <c r="AL288" s="87">
        <f t="shared" si="79"/>
        <v>3</v>
      </c>
      <c r="AM288" s="30">
        <v>298</v>
      </c>
    </row>
    <row r="289" spans="1:39" x14ac:dyDescent="0.25">
      <c r="A289" s="25" t="s">
        <v>35</v>
      </c>
      <c r="B289" s="26" t="s">
        <v>18</v>
      </c>
      <c r="C289" s="27" t="s">
        <v>10</v>
      </c>
      <c r="D289" s="28" t="s">
        <v>36</v>
      </c>
      <c r="E289" s="28" t="str">
        <f>VLOOKUP(D289,Sheet2!A$1:B$353,2,FALSE)</f>
        <v>Rural 80</v>
      </c>
      <c r="F289" s="29">
        <v>4588</v>
      </c>
      <c r="G289" s="29">
        <v>11550</v>
      </c>
      <c r="H289" s="29">
        <v>7953</v>
      </c>
      <c r="I289" s="29">
        <v>6985</v>
      </c>
      <c r="J289" s="29">
        <v>4071</v>
      </c>
      <c r="K289" s="29">
        <v>2165</v>
      </c>
      <c r="L289" s="29">
        <v>1602</v>
      </c>
      <c r="M289" s="29">
        <v>182</v>
      </c>
      <c r="N289" s="30">
        <v>39096</v>
      </c>
      <c r="O289" s="31">
        <v>68</v>
      </c>
      <c r="P289" s="66">
        <f t="shared" si="64"/>
        <v>1.4821272885789015E-2</v>
      </c>
      <c r="Q289" s="87">
        <f t="shared" si="65"/>
        <v>32</v>
      </c>
      <c r="R289" s="29">
        <v>73</v>
      </c>
      <c r="S289" s="66">
        <f t="shared" si="66"/>
        <v>6.3203463203463208E-3</v>
      </c>
      <c r="T289" s="87">
        <f t="shared" si="67"/>
        <v>41</v>
      </c>
      <c r="U289" s="29">
        <v>85</v>
      </c>
      <c r="V289" s="66">
        <f t="shared" si="68"/>
        <v>1.0687790770778322E-2</v>
      </c>
      <c r="W289" s="87">
        <f t="shared" si="69"/>
        <v>27</v>
      </c>
      <c r="X289" s="29">
        <v>78</v>
      </c>
      <c r="Y289" s="66">
        <f t="shared" si="70"/>
        <v>1.1166785969935577E-2</v>
      </c>
      <c r="Z289" s="87">
        <f t="shared" si="71"/>
        <v>28</v>
      </c>
      <c r="AA289" s="29">
        <v>53</v>
      </c>
      <c r="AB289" s="66">
        <f t="shared" si="72"/>
        <v>1.301891427167772E-2</v>
      </c>
      <c r="AC289" s="87">
        <f t="shared" si="73"/>
        <v>25</v>
      </c>
      <c r="AD289" s="29">
        <v>51</v>
      </c>
      <c r="AE289" s="66">
        <f t="shared" si="74"/>
        <v>2.3556581986143188E-2</v>
      </c>
      <c r="AF289" s="87">
        <f t="shared" si="75"/>
        <v>20</v>
      </c>
      <c r="AG289" s="29">
        <v>55</v>
      </c>
      <c r="AH289" s="66">
        <f t="shared" si="76"/>
        <v>3.4332084893882647E-2</v>
      </c>
      <c r="AI289" s="87">
        <f t="shared" si="77"/>
        <v>22</v>
      </c>
      <c r="AJ289" s="29">
        <v>13</v>
      </c>
      <c r="AK289" s="66">
        <f t="shared" si="78"/>
        <v>7.1428571428571425E-2</v>
      </c>
      <c r="AL289" s="87">
        <f t="shared" si="79"/>
        <v>22</v>
      </c>
      <c r="AM289" s="30">
        <v>476</v>
      </c>
    </row>
    <row r="290" spans="1:39" x14ac:dyDescent="0.25">
      <c r="A290" s="25" t="s">
        <v>538</v>
      </c>
      <c r="B290" s="26" t="s">
        <v>18</v>
      </c>
      <c r="C290" s="27" t="s">
        <v>55</v>
      </c>
      <c r="D290" s="28" t="s">
        <v>539</v>
      </c>
      <c r="E290" s="28" t="str">
        <f>VLOOKUP(D290,Sheet2!A$1:B$353,2,FALSE)</f>
        <v>Rural 80</v>
      </c>
      <c r="F290" s="29">
        <v>7865</v>
      </c>
      <c r="G290" s="29">
        <v>6733</v>
      </c>
      <c r="H290" s="29">
        <v>6338</v>
      </c>
      <c r="I290" s="29">
        <v>5288</v>
      </c>
      <c r="J290" s="29">
        <v>3025</v>
      </c>
      <c r="K290" s="29">
        <v>1054</v>
      </c>
      <c r="L290" s="29">
        <v>370</v>
      </c>
      <c r="M290" s="29">
        <v>28</v>
      </c>
      <c r="N290" s="30">
        <v>30701</v>
      </c>
      <c r="O290" s="31">
        <v>326</v>
      </c>
      <c r="P290" s="66">
        <f t="shared" si="64"/>
        <v>4.1449459631277816E-2</v>
      </c>
      <c r="Q290" s="87">
        <f t="shared" si="65"/>
        <v>12</v>
      </c>
      <c r="R290" s="29">
        <v>224</v>
      </c>
      <c r="S290" s="66">
        <f t="shared" si="66"/>
        <v>3.326897371156988E-2</v>
      </c>
      <c r="T290" s="87">
        <f t="shared" si="67"/>
        <v>13</v>
      </c>
      <c r="U290" s="29">
        <v>190</v>
      </c>
      <c r="V290" s="66">
        <f t="shared" si="68"/>
        <v>2.9977911012937834E-2</v>
      </c>
      <c r="W290" s="87">
        <f t="shared" si="69"/>
        <v>17</v>
      </c>
      <c r="X290" s="29">
        <v>152</v>
      </c>
      <c r="Y290" s="66">
        <f t="shared" si="70"/>
        <v>2.8744326777609682E-2</v>
      </c>
      <c r="Z290" s="87">
        <f t="shared" si="71"/>
        <v>19</v>
      </c>
      <c r="AA290" s="29">
        <v>88</v>
      </c>
      <c r="AB290" s="66">
        <f t="shared" si="72"/>
        <v>2.9090909090909091E-2</v>
      </c>
      <c r="AC290" s="87">
        <f t="shared" si="73"/>
        <v>18</v>
      </c>
      <c r="AD290" s="29">
        <v>36</v>
      </c>
      <c r="AE290" s="66">
        <f t="shared" si="74"/>
        <v>3.4155597722960153E-2</v>
      </c>
      <c r="AF290" s="87">
        <f t="shared" si="75"/>
        <v>16</v>
      </c>
      <c r="AG290" s="29">
        <v>13</v>
      </c>
      <c r="AH290" s="66">
        <f t="shared" si="76"/>
        <v>3.5135135135135137E-2</v>
      </c>
      <c r="AI290" s="87">
        <f t="shared" si="77"/>
        <v>20</v>
      </c>
      <c r="AJ290" s="29">
        <v>2</v>
      </c>
      <c r="AK290" s="66">
        <f t="shared" si="78"/>
        <v>7.1428571428571425E-2</v>
      </c>
      <c r="AL290" s="87">
        <f t="shared" si="79"/>
        <v>22</v>
      </c>
      <c r="AM290" s="30">
        <v>1031</v>
      </c>
    </row>
    <row r="291" spans="1:39" x14ac:dyDescent="0.25">
      <c r="A291" s="25" t="s">
        <v>574</v>
      </c>
      <c r="B291" s="26" t="s">
        <v>18</v>
      </c>
      <c r="C291" s="27" t="s">
        <v>55</v>
      </c>
      <c r="D291" s="28" t="s">
        <v>575</v>
      </c>
      <c r="E291" s="28" t="str">
        <f>VLOOKUP(D291,Sheet2!A$1:B$353,2,FALSE)</f>
        <v>Rural 80</v>
      </c>
      <c r="F291" s="29">
        <v>3281</v>
      </c>
      <c r="G291" s="29">
        <v>6280</v>
      </c>
      <c r="H291" s="29">
        <v>5043</v>
      </c>
      <c r="I291" s="29">
        <v>4070</v>
      </c>
      <c r="J291" s="29">
        <v>3226</v>
      </c>
      <c r="K291" s="29">
        <v>1711</v>
      </c>
      <c r="L291" s="29">
        <v>1009</v>
      </c>
      <c r="M291" s="29">
        <v>84</v>
      </c>
      <c r="N291" s="30">
        <v>24704</v>
      </c>
      <c r="O291" s="31">
        <v>86</v>
      </c>
      <c r="P291" s="66">
        <f t="shared" si="64"/>
        <v>2.6211520877781166E-2</v>
      </c>
      <c r="Q291" s="87">
        <f t="shared" si="65"/>
        <v>21</v>
      </c>
      <c r="R291" s="29">
        <v>130</v>
      </c>
      <c r="S291" s="66">
        <f t="shared" si="66"/>
        <v>2.0700636942675158E-2</v>
      </c>
      <c r="T291" s="87">
        <f t="shared" si="67"/>
        <v>20</v>
      </c>
      <c r="U291" s="29">
        <v>117</v>
      </c>
      <c r="V291" s="66">
        <f t="shared" si="68"/>
        <v>2.3200475907198096E-2</v>
      </c>
      <c r="W291" s="87">
        <f t="shared" si="69"/>
        <v>21</v>
      </c>
      <c r="X291" s="29">
        <v>80</v>
      </c>
      <c r="Y291" s="66">
        <f t="shared" si="70"/>
        <v>1.9656019656019656E-2</v>
      </c>
      <c r="Z291" s="87">
        <f t="shared" si="71"/>
        <v>22</v>
      </c>
      <c r="AA291" s="29">
        <v>58</v>
      </c>
      <c r="AB291" s="66">
        <f t="shared" si="72"/>
        <v>1.7978921264724116E-2</v>
      </c>
      <c r="AC291" s="87">
        <f t="shared" si="73"/>
        <v>23</v>
      </c>
      <c r="AD291" s="29">
        <v>36</v>
      </c>
      <c r="AE291" s="66">
        <f t="shared" si="74"/>
        <v>2.1040327293980129E-2</v>
      </c>
      <c r="AF291" s="87">
        <f t="shared" si="75"/>
        <v>24</v>
      </c>
      <c r="AG291" s="29">
        <v>35</v>
      </c>
      <c r="AH291" s="66">
        <f t="shared" si="76"/>
        <v>3.4687809712586719E-2</v>
      </c>
      <c r="AI291" s="87">
        <f t="shared" si="77"/>
        <v>21</v>
      </c>
      <c r="AJ291" s="29">
        <v>6</v>
      </c>
      <c r="AK291" s="66">
        <f t="shared" si="78"/>
        <v>7.1428571428571425E-2</v>
      </c>
      <c r="AL291" s="87">
        <f t="shared" si="79"/>
        <v>22</v>
      </c>
      <c r="AM291" s="30">
        <v>548</v>
      </c>
    </row>
    <row r="292" spans="1:39" x14ac:dyDescent="0.25">
      <c r="A292" s="25" t="s">
        <v>27</v>
      </c>
      <c r="B292" s="26" t="s">
        <v>18</v>
      </c>
      <c r="C292" s="27" t="s">
        <v>19</v>
      </c>
      <c r="D292" s="28" t="s">
        <v>28</v>
      </c>
      <c r="E292" s="28" t="str">
        <f>VLOOKUP(D292,Sheet2!A$1:B$353,2,FALSE)</f>
        <v>Large Urban</v>
      </c>
      <c r="F292" s="29">
        <v>7613</v>
      </c>
      <c r="G292" s="29">
        <v>12150</v>
      </c>
      <c r="H292" s="29">
        <v>18877</v>
      </c>
      <c r="I292" s="29">
        <v>14474</v>
      </c>
      <c r="J292" s="29">
        <v>9870</v>
      </c>
      <c r="K292" s="29">
        <v>5480</v>
      </c>
      <c r="L292" s="29">
        <v>2625</v>
      </c>
      <c r="M292" s="29">
        <v>270</v>
      </c>
      <c r="N292" s="30">
        <v>71359</v>
      </c>
      <c r="O292" s="31">
        <v>146</v>
      </c>
      <c r="P292" s="66">
        <f t="shared" si="64"/>
        <v>1.9177722317089189E-2</v>
      </c>
      <c r="Q292" s="87">
        <f t="shared" si="65"/>
        <v>4</v>
      </c>
      <c r="R292" s="29">
        <v>180</v>
      </c>
      <c r="S292" s="66">
        <f t="shared" si="66"/>
        <v>1.4814814814814815E-2</v>
      </c>
      <c r="T292" s="87">
        <f t="shared" si="67"/>
        <v>5</v>
      </c>
      <c r="U292" s="29">
        <v>400</v>
      </c>
      <c r="V292" s="66">
        <f t="shared" si="68"/>
        <v>2.1189807702495098E-2</v>
      </c>
      <c r="W292" s="87">
        <f t="shared" si="69"/>
        <v>3</v>
      </c>
      <c r="X292" s="29">
        <v>370</v>
      </c>
      <c r="Y292" s="66">
        <f t="shared" si="70"/>
        <v>2.5563078623739119E-2</v>
      </c>
      <c r="Z292" s="87">
        <f t="shared" si="71"/>
        <v>3</v>
      </c>
      <c r="AA292" s="29">
        <v>227</v>
      </c>
      <c r="AB292" s="66">
        <f t="shared" si="72"/>
        <v>2.2998986828774062E-2</v>
      </c>
      <c r="AC292" s="87">
        <f t="shared" si="73"/>
        <v>6</v>
      </c>
      <c r="AD292" s="29">
        <v>146</v>
      </c>
      <c r="AE292" s="66">
        <f t="shared" si="74"/>
        <v>2.6642335766423358E-2</v>
      </c>
      <c r="AF292" s="87">
        <f t="shared" si="75"/>
        <v>5</v>
      </c>
      <c r="AG292" s="29">
        <v>122</v>
      </c>
      <c r="AH292" s="66">
        <f t="shared" si="76"/>
        <v>4.6476190476190476E-2</v>
      </c>
      <c r="AI292" s="87">
        <f t="shared" si="77"/>
        <v>5</v>
      </c>
      <c r="AJ292" s="29">
        <v>21</v>
      </c>
      <c r="AK292" s="66">
        <f t="shared" si="78"/>
        <v>7.7777777777777779E-2</v>
      </c>
      <c r="AL292" s="87">
        <f t="shared" si="79"/>
        <v>5</v>
      </c>
      <c r="AM292" s="30">
        <v>1612</v>
      </c>
    </row>
    <row r="293" spans="1:39" x14ac:dyDescent="0.25">
      <c r="A293" s="25" t="s">
        <v>136</v>
      </c>
      <c r="B293" s="26" t="s">
        <v>18</v>
      </c>
      <c r="C293" s="27" t="s">
        <v>55</v>
      </c>
      <c r="D293" s="28" t="s">
        <v>137</v>
      </c>
      <c r="E293" s="28" t="str">
        <f>VLOOKUP(D293,Sheet2!A$1:B$353,2,FALSE)</f>
        <v>Large Urban</v>
      </c>
      <c r="F293" s="29">
        <v>1707</v>
      </c>
      <c r="G293" s="29">
        <v>2243</v>
      </c>
      <c r="H293" s="29">
        <v>5982</v>
      </c>
      <c r="I293" s="29">
        <v>6129</v>
      </c>
      <c r="J293" s="29">
        <v>4989</v>
      </c>
      <c r="K293" s="29">
        <v>1491</v>
      </c>
      <c r="L293" s="29">
        <v>742</v>
      </c>
      <c r="M293" s="29">
        <v>38</v>
      </c>
      <c r="N293" s="30">
        <v>23321</v>
      </c>
      <c r="O293" s="31">
        <v>99</v>
      </c>
      <c r="P293" s="66">
        <f t="shared" si="64"/>
        <v>5.7996485061511421E-2</v>
      </c>
      <c r="Q293" s="87">
        <f t="shared" si="65"/>
        <v>1</v>
      </c>
      <c r="R293" s="29">
        <v>34</v>
      </c>
      <c r="S293" s="66">
        <f t="shared" si="66"/>
        <v>1.5158270173874276E-2</v>
      </c>
      <c r="T293" s="87">
        <f t="shared" si="67"/>
        <v>4</v>
      </c>
      <c r="U293" s="29">
        <v>154</v>
      </c>
      <c r="V293" s="66">
        <f t="shared" si="68"/>
        <v>2.5743898361751921E-2</v>
      </c>
      <c r="W293" s="87">
        <f t="shared" si="69"/>
        <v>2</v>
      </c>
      <c r="X293" s="29">
        <v>239</v>
      </c>
      <c r="Y293" s="66">
        <f t="shared" si="70"/>
        <v>3.8994942078642521E-2</v>
      </c>
      <c r="Z293" s="87">
        <f t="shared" si="71"/>
        <v>2</v>
      </c>
      <c r="AA293" s="29">
        <v>155</v>
      </c>
      <c r="AB293" s="66">
        <f t="shared" si="72"/>
        <v>3.1068350370815796E-2</v>
      </c>
      <c r="AC293" s="87">
        <f t="shared" si="73"/>
        <v>4</v>
      </c>
      <c r="AD293" s="29">
        <v>80</v>
      </c>
      <c r="AE293" s="66">
        <f t="shared" si="74"/>
        <v>5.3655264922870559E-2</v>
      </c>
      <c r="AF293" s="87">
        <f t="shared" si="75"/>
        <v>4</v>
      </c>
      <c r="AG293" s="29">
        <v>77</v>
      </c>
      <c r="AH293" s="66">
        <f t="shared" si="76"/>
        <v>0.10377358490566038</v>
      </c>
      <c r="AI293" s="87">
        <f t="shared" si="77"/>
        <v>2</v>
      </c>
      <c r="AJ293" s="29">
        <v>3</v>
      </c>
      <c r="AK293" s="66">
        <f t="shared" si="78"/>
        <v>7.8947368421052627E-2</v>
      </c>
      <c r="AL293" s="87">
        <f t="shared" si="79"/>
        <v>4</v>
      </c>
      <c r="AM293" s="30">
        <v>841</v>
      </c>
    </row>
    <row r="294" spans="1:39" x14ac:dyDescent="0.25">
      <c r="A294" s="25" t="s">
        <v>326</v>
      </c>
      <c r="B294" s="26" t="s">
        <v>18</v>
      </c>
      <c r="C294" s="27" t="s">
        <v>55</v>
      </c>
      <c r="D294" s="28" t="s">
        <v>327</v>
      </c>
      <c r="E294" s="28" t="str">
        <f>VLOOKUP(D294,Sheet2!A$1:B$353,2,FALSE)</f>
        <v>Rural 80</v>
      </c>
      <c r="F294" s="29">
        <v>6841</v>
      </c>
      <c r="G294" s="29">
        <v>12916</v>
      </c>
      <c r="H294" s="29">
        <v>11943</v>
      </c>
      <c r="I294" s="29">
        <v>7212</v>
      </c>
      <c r="J294" s="29">
        <v>5440</v>
      </c>
      <c r="K294" s="29">
        <v>3012</v>
      </c>
      <c r="L294" s="29">
        <v>1708</v>
      </c>
      <c r="M294" s="29">
        <v>125</v>
      </c>
      <c r="N294" s="30">
        <v>49197</v>
      </c>
      <c r="O294" s="31">
        <v>82</v>
      </c>
      <c r="P294" s="66">
        <f t="shared" si="64"/>
        <v>1.198655167373191E-2</v>
      </c>
      <c r="Q294" s="87">
        <f t="shared" si="65"/>
        <v>37</v>
      </c>
      <c r="R294" s="29">
        <v>105</v>
      </c>
      <c r="S294" s="66">
        <f t="shared" si="66"/>
        <v>8.1294518426757514E-3</v>
      </c>
      <c r="T294" s="87">
        <f t="shared" si="67"/>
        <v>32</v>
      </c>
      <c r="U294" s="29">
        <v>102</v>
      </c>
      <c r="V294" s="66">
        <f t="shared" si="68"/>
        <v>8.5405676965586534E-3</v>
      </c>
      <c r="W294" s="87">
        <f t="shared" si="69"/>
        <v>32</v>
      </c>
      <c r="X294" s="29">
        <v>71</v>
      </c>
      <c r="Y294" s="66">
        <f t="shared" si="70"/>
        <v>9.8447032723239045E-3</v>
      </c>
      <c r="Z294" s="87">
        <f t="shared" si="71"/>
        <v>33</v>
      </c>
      <c r="AA294" s="29">
        <v>61</v>
      </c>
      <c r="AB294" s="66">
        <f t="shared" si="72"/>
        <v>1.1213235294117647E-2</v>
      </c>
      <c r="AC294" s="87">
        <f t="shared" si="73"/>
        <v>29</v>
      </c>
      <c r="AD294" s="29">
        <v>35</v>
      </c>
      <c r="AE294" s="66">
        <f t="shared" si="74"/>
        <v>1.1620185922974768E-2</v>
      </c>
      <c r="AF294" s="87">
        <f t="shared" si="75"/>
        <v>33</v>
      </c>
      <c r="AG294" s="29">
        <v>33</v>
      </c>
      <c r="AH294" s="66">
        <f t="shared" si="76"/>
        <v>1.9320843091334895E-2</v>
      </c>
      <c r="AI294" s="87">
        <f t="shared" si="77"/>
        <v>29</v>
      </c>
      <c r="AJ294" s="29">
        <v>10</v>
      </c>
      <c r="AK294" s="66">
        <f t="shared" si="78"/>
        <v>0.08</v>
      </c>
      <c r="AL294" s="87">
        <f t="shared" si="79"/>
        <v>21</v>
      </c>
      <c r="AM294" s="30">
        <v>499</v>
      </c>
    </row>
    <row r="295" spans="1:39" x14ac:dyDescent="0.25">
      <c r="A295" s="25" t="s">
        <v>463</v>
      </c>
      <c r="B295" s="26" t="s">
        <v>18</v>
      </c>
      <c r="C295" s="27" t="s">
        <v>10</v>
      </c>
      <c r="D295" s="28" t="s">
        <v>464</v>
      </c>
      <c r="E295" s="28" t="str">
        <f>VLOOKUP(D295,Sheet2!A$1:B$353,2,FALSE)</f>
        <v>Rural 80</v>
      </c>
      <c r="F295" s="29">
        <v>6245</v>
      </c>
      <c r="G295" s="29">
        <v>15918</v>
      </c>
      <c r="H295" s="29">
        <v>13855</v>
      </c>
      <c r="I295" s="29">
        <v>9808</v>
      </c>
      <c r="J295" s="29">
        <v>6000</v>
      </c>
      <c r="K295" s="29">
        <v>2585</v>
      </c>
      <c r="L295" s="29">
        <v>1400</v>
      </c>
      <c r="M295" s="29">
        <v>112</v>
      </c>
      <c r="N295" s="30">
        <v>55923</v>
      </c>
      <c r="O295" s="31">
        <v>86</v>
      </c>
      <c r="P295" s="66">
        <f t="shared" si="64"/>
        <v>1.377101681345076E-2</v>
      </c>
      <c r="Q295" s="87">
        <f t="shared" si="65"/>
        <v>34</v>
      </c>
      <c r="R295" s="29">
        <v>120</v>
      </c>
      <c r="S295" s="66">
        <f t="shared" si="66"/>
        <v>7.5386355069732378E-3</v>
      </c>
      <c r="T295" s="87">
        <f t="shared" si="67"/>
        <v>34</v>
      </c>
      <c r="U295" s="29">
        <v>103</v>
      </c>
      <c r="V295" s="66">
        <f t="shared" si="68"/>
        <v>7.4341392998917358E-3</v>
      </c>
      <c r="W295" s="87">
        <f t="shared" si="69"/>
        <v>36</v>
      </c>
      <c r="X295" s="29">
        <v>80</v>
      </c>
      <c r="Y295" s="66">
        <f t="shared" si="70"/>
        <v>8.1566068515497546E-3</v>
      </c>
      <c r="Z295" s="87">
        <f t="shared" si="71"/>
        <v>37</v>
      </c>
      <c r="AA295" s="29">
        <v>60</v>
      </c>
      <c r="AB295" s="66">
        <f t="shared" si="72"/>
        <v>0.01</v>
      </c>
      <c r="AC295" s="87">
        <f t="shared" si="73"/>
        <v>32</v>
      </c>
      <c r="AD295" s="29">
        <v>44</v>
      </c>
      <c r="AE295" s="66">
        <f t="shared" si="74"/>
        <v>1.7021276595744681E-2</v>
      </c>
      <c r="AF295" s="87">
        <f t="shared" si="75"/>
        <v>26</v>
      </c>
      <c r="AG295" s="29">
        <v>39</v>
      </c>
      <c r="AH295" s="66">
        <f t="shared" si="76"/>
        <v>2.7857142857142858E-2</v>
      </c>
      <c r="AI295" s="87">
        <f t="shared" si="77"/>
        <v>23</v>
      </c>
      <c r="AJ295" s="29">
        <v>9</v>
      </c>
      <c r="AK295" s="66">
        <f t="shared" si="78"/>
        <v>8.0357142857142863E-2</v>
      </c>
      <c r="AL295" s="87">
        <f t="shared" si="79"/>
        <v>20</v>
      </c>
      <c r="AM295" s="30">
        <v>541</v>
      </c>
    </row>
    <row r="296" spans="1:39" x14ac:dyDescent="0.25">
      <c r="A296" s="25" t="s">
        <v>170</v>
      </c>
      <c r="B296" s="26" t="s">
        <v>18</v>
      </c>
      <c r="C296" s="27" t="s">
        <v>19</v>
      </c>
      <c r="D296" s="28" t="s">
        <v>171</v>
      </c>
      <c r="E296" s="28" t="str">
        <f>VLOOKUP(D296,Sheet2!A$1:B$353,2,FALSE)</f>
        <v>Rural 50</v>
      </c>
      <c r="F296" s="29">
        <v>6802</v>
      </c>
      <c r="G296" s="29">
        <v>16047</v>
      </c>
      <c r="H296" s="29">
        <v>13224</v>
      </c>
      <c r="I296" s="29">
        <v>6630</v>
      </c>
      <c r="J296" s="29">
        <v>4085</v>
      </c>
      <c r="K296" s="29">
        <v>2199</v>
      </c>
      <c r="L296" s="29">
        <v>1406</v>
      </c>
      <c r="M296" s="29">
        <v>71</v>
      </c>
      <c r="N296" s="30">
        <v>50464</v>
      </c>
      <c r="O296" s="31">
        <v>282</v>
      </c>
      <c r="P296" s="66">
        <f t="shared" si="64"/>
        <v>4.1458394589826524E-2</v>
      </c>
      <c r="Q296" s="87">
        <f t="shared" si="65"/>
        <v>6</v>
      </c>
      <c r="R296" s="29">
        <v>232</v>
      </c>
      <c r="S296" s="66">
        <f t="shared" si="66"/>
        <v>1.4457531002679628E-2</v>
      </c>
      <c r="T296" s="87">
        <f t="shared" si="67"/>
        <v>8</v>
      </c>
      <c r="U296" s="29">
        <v>268</v>
      </c>
      <c r="V296" s="66">
        <f t="shared" si="68"/>
        <v>2.0266182698124621E-2</v>
      </c>
      <c r="W296" s="87">
        <f t="shared" si="69"/>
        <v>7</v>
      </c>
      <c r="X296" s="29">
        <v>188</v>
      </c>
      <c r="Y296" s="66">
        <f t="shared" si="70"/>
        <v>2.8355957767722473E-2</v>
      </c>
      <c r="Z296" s="87">
        <f t="shared" si="71"/>
        <v>6</v>
      </c>
      <c r="AA296" s="29">
        <v>119</v>
      </c>
      <c r="AB296" s="66">
        <f t="shared" si="72"/>
        <v>2.9130966952264383E-2</v>
      </c>
      <c r="AC296" s="87">
        <f t="shared" si="73"/>
        <v>5</v>
      </c>
      <c r="AD296" s="29">
        <v>67</v>
      </c>
      <c r="AE296" s="66">
        <f t="shared" si="74"/>
        <v>3.0468394724874944E-2</v>
      </c>
      <c r="AF296" s="87">
        <f t="shared" si="75"/>
        <v>4</v>
      </c>
      <c r="AG296" s="29">
        <v>77</v>
      </c>
      <c r="AH296" s="66">
        <f t="shared" si="76"/>
        <v>5.476529160739687E-2</v>
      </c>
      <c r="AI296" s="87">
        <f t="shared" si="77"/>
        <v>3</v>
      </c>
      <c r="AJ296" s="29">
        <v>6</v>
      </c>
      <c r="AK296" s="66">
        <f t="shared" si="78"/>
        <v>8.4507042253521125E-2</v>
      </c>
      <c r="AL296" s="87">
        <f t="shared" si="79"/>
        <v>7</v>
      </c>
      <c r="AM296" s="30">
        <v>1239</v>
      </c>
    </row>
    <row r="297" spans="1:39" x14ac:dyDescent="0.25">
      <c r="A297" s="25" t="s">
        <v>591</v>
      </c>
      <c r="B297" s="26" t="s">
        <v>54</v>
      </c>
      <c r="C297" s="27" t="s">
        <v>55</v>
      </c>
      <c r="D297" s="28" t="s">
        <v>692</v>
      </c>
      <c r="E297" s="28" t="str">
        <f>VLOOKUP(D297,Sheet2!A$1:B$353,2,FALSE)</f>
        <v>Rural 50</v>
      </c>
      <c r="F297" s="29">
        <v>24470</v>
      </c>
      <c r="G297" s="29">
        <v>39938</v>
      </c>
      <c r="H297" s="29">
        <v>50934</v>
      </c>
      <c r="I297" s="29">
        <v>35220</v>
      </c>
      <c r="J297" s="29">
        <v>26636</v>
      </c>
      <c r="K297" s="29">
        <v>16009</v>
      </c>
      <c r="L297" s="29">
        <v>10282</v>
      </c>
      <c r="M297" s="29">
        <v>1266</v>
      </c>
      <c r="N297" s="30">
        <v>204755</v>
      </c>
      <c r="O297" s="31">
        <v>214</v>
      </c>
      <c r="P297" s="66">
        <f t="shared" si="64"/>
        <v>8.7454025337147523E-3</v>
      </c>
      <c r="Q297" s="87">
        <f t="shared" si="65"/>
        <v>28</v>
      </c>
      <c r="R297" s="29">
        <v>219</v>
      </c>
      <c r="S297" s="66">
        <f t="shared" si="66"/>
        <v>5.4834994241073666E-3</v>
      </c>
      <c r="T297" s="87">
        <f t="shared" si="67"/>
        <v>28</v>
      </c>
      <c r="U297" s="29">
        <v>290</v>
      </c>
      <c r="V297" s="66">
        <f t="shared" si="68"/>
        <v>5.6936427533671027E-3</v>
      </c>
      <c r="W297" s="87">
        <f t="shared" si="69"/>
        <v>26</v>
      </c>
      <c r="X297" s="29">
        <v>247</v>
      </c>
      <c r="Y297" s="66">
        <f t="shared" si="70"/>
        <v>7.0130607609312891E-3</v>
      </c>
      <c r="Z297" s="87">
        <f t="shared" si="71"/>
        <v>21</v>
      </c>
      <c r="AA297" s="29">
        <v>269</v>
      </c>
      <c r="AB297" s="66">
        <f t="shared" si="72"/>
        <v>1.0099113981078239E-2</v>
      </c>
      <c r="AC297" s="87">
        <f t="shared" si="73"/>
        <v>13</v>
      </c>
      <c r="AD297" s="29">
        <v>175</v>
      </c>
      <c r="AE297" s="66">
        <f t="shared" si="74"/>
        <v>1.0931351114997814E-2</v>
      </c>
      <c r="AF297" s="87">
        <f t="shared" si="75"/>
        <v>14</v>
      </c>
      <c r="AG297" s="29">
        <v>300</v>
      </c>
      <c r="AH297" s="66">
        <f t="shared" si="76"/>
        <v>2.9177202878817352E-2</v>
      </c>
      <c r="AI297" s="87">
        <f t="shared" si="77"/>
        <v>7</v>
      </c>
      <c r="AJ297" s="29">
        <v>108</v>
      </c>
      <c r="AK297" s="66">
        <f t="shared" si="78"/>
        <v>8.5308056872037921E-2</v>
      </c>
      <c r="AL297" s="87">
        <f t="shared" si="79"/>
        <v>6</v>
      </c>
      <c r="AM297" s="30">
        <v>1822</v>
      </c>
    </row>
    <row r="298" spans="1:39" x14ac:dyDescent="0.25">
      <c r="A298" s="25" t="s">
        <v>330</v>
      </c>
      <c r="B298" s="26" t="s">
        <v>18</v>
      </c>
      <c r="C298" s="27" t="s">
        <v>55</v>
      </c>
      <c r="D298" s="28" t="s">
        <v>331</v>
      </c>
      <c r="E298" s="28" t="str">
        <f>VLOOKUP(D298,Sheet2!A$1:B$353,2,FALSE)</f>
        <v>Rural 80</v>
      </c>
      <c r="F298" s="29">
        <v>5854</v>
      </c>
      <c r="G298" s="29">
        <v>8530</v>
      </c>
      <c r="H298" s="29">
        <v>6282</v>
      </c>
      <c r="I298" s="29">
        <v>5933</v>
      </c>
      <c r="J298" s="29">
        <v>4293</v>
      </c>
      <c r="K298" s="29">
        <v>2257</v>
      </c>
      <c r="L298" s="29">
        <v>945</v>
      </c>
      <c r="M298" s="29">
        <v>58</v>
      </c>
      <c r="N298" s="30">
        <v>34152</v>
      </c>
      <c r="O298" s="31">
        <v>23</v>
      </c>
      <c r="P298" s="66">
        <f t="shared" si="64"/>
        <v>3.928937478647079E-3</v>
      </c>
      <c r="Q298" s="87">
        <f t="shared" si="65"/>
        <v>51</v>
      </c>
      <c r="R298" s="29">
        <v>68</v>
      </c>
      <c r="S298" s="66">
        <f t="shared" si="66"/>
        <v>7.9718640093786632E-3</v>
      </c>
      <c r="T298" s="87">
        <f t="shared" si="67"/>
        <v>33</v>
      </c>
      <c r="U298" s="29">
        <v>54</v>
      </c>
      <c r="V298" s="66">
        <f t="shared" si="68"/>
        <v>8.5959885386819486E-3</v>
      </c>
      <c r="W298" s="87">
        <f t="shared" si="69"/>
        <v>31</v>
      </c>
      <c r="X298" s="29">
        <v>24</v>
      </c>
      <c r="Y298" s="66">
        <f t="shared" si="70"/>
        <v>4.0451710770267992E-3</v>
      </c>
      <c r="Z298" s="87">
        <f t="shared" si="71"/>
        <v>47</v>
      </c>
      <c r="AA298" s="29">
        <v>42</v>
      </c>
      <c r="AB298" s="66">
        <f t="shared" si="72"/>
        <v>9.7833682739343116E-3</v>
      </c>
      <c r="AC298" s="87">
        <f t="shared" si="73"/>
        <v>34</v>
      </c>
      <c r="AD298" s="29">
        <v>34</v>
      </c>
      <c r="AE298" s="66">
        <f t="shared" si="74"/>
        <v>1.5064244572441293E-2</v>
      </c>
      <c r="AF298" s="87">
        <f t="shared" si="75"/>
        <v>28</v>
      </c>
      <c r="AG298" s="29">
        <v>16</v>
      </c>
      <c r="AH298" s="66">
        <f t="shared" si="76"/>
        <v>1.6931216931216932E-2</v>
      </c>
      <c r="AI298" s="87">
        <f t="shared" si="77"/>
        <v>34</v>
      </c>
      <c r="AJ298" s="29">
        <v>5</v>
      </c>
      <c r="AK298" s="66">
        <f t="shared" si="78"/>
        <v>8.6206896551724144E-2</v>
      </c>
      <c r="AL298" s="87">
        <f t="shared" si="79"/>
        <v>19</v>
      </c>
      <c r="AM298" s="30">
        <v>266</v>
      </c>
    </row>
    <row r="299" spans="1:39" x14ac:dyDescent="0.25">
      <c r="A299" s="25" t="s">
        <v>432</v>
      </c>
      <c r="B299" s="26" t="s">
        <v>18</v>
      </c>
      <c r="C299" s="27" t="s">
        <v>55</v>
      </c>
      <c r="D299" s="28" t="s">
        <v>433</v>
      </c>
      <c r="E299" s="28" t="str">
        <f>VLOOKUP(D299,Sheet2!A$1:B$353,2,FALSE)</f>
        <v>Rural 50</v>
      </c>
      <c r="F299" s="29">
        <v>12540</v>
      </c>
      <c r="G299" s="29">
        <v>11956</v>
      </c>
      <c r="H299" s="29">
        <v>11045</v>
      </c>
      <c r="I299" s="29">
        <v>7643</v>
      </c>
      <c r="J299" s="29">
        <v>4859</v>
      </c>
      <c r="K299" s="29">
        <v>2555</v>
      </c>
      <c r="L299" s="29">
        <v>1369</v>
      </c>
      <c r="M299" s="29">
        <v>58</v>
      </c>
      <c r="N299" s="30">
        <v>52025</v>
      </c>
      <c r="O299" s="31">
        <v>111</v>
      </c>
      <c r="P299" s="66">
        <f t="shared" si="64"/>
        <v>8.8516746411483258E-3</v>
      </c>
      <c r="Q299" s="87">
        <f t="shared" si="65"/>
        <v>27</v>
      </c>
      <c r="R299" s="29">
        <v>78</v>
      </c>
      <c r="S299" s="66">
        <f t="shared" si="66"/>
        <v>6.5239210438273673E-3</v>
      </c>
      <c r="T299" s="87">
        <f t="shared" si="67"/>
        <v>22</v>
      </c>
      <c r="U299" s="29">
        <v>89</v>
      </c>
      <c r="V299" s="66">
        <f t="shared" si="68"/>
        <v>8.0579447713897689E-3</v>
      </c>
      <c r="W299" s="87">
        <f t="shared" si="69"/>
        <v>18</v>
      </c>
      <c r="X299" s="29">
        <v>71</v>
      </c>
      <c r="Y299" s="66">
        <f t="shared" si="70"/>
        <v>9.2895459897945828E-3</v>
      </c>
      <c r="Z299" s="87">
        <f t="shared" si="71"/>
        <v>15</v>
      </c>
      <c r="AA299" s="29">
        <v>34</v>
      </c>
      <c r="AB299" s="66">
        <f t="shared" si="72"/>
        <v>6.9973245523770322E-3</v>
      </c>
      <c r="AC299" s="87">
        <f t="shared" si="73"/>
        <v>22</v>
      </c>
      <c r="AD299" s="29">
        <v>28</v>
      </c>
      <c r="AE299" s="66">
        <f t="shared" si="74"/>
        <v>1.0958904109589041E-2</v>
      </c>
      <c r="AF299" s="87">
        <f t="shared" si="75"/>
        <v>13</v>
      </c>
      <c r="AG299" s="29">
        <v>12</v>
      </c>
      <c r="AH299" s="66">
        <f t="shared" si="76"/>
        <v>8.7655222790357923E-3</v>
      </c>
      <c r="AI299" s="87">
        <f t="shared" si="77"/>
        <v>30</v>
      </c>
      <c r="AJ299" s="29">
        <v>5</v>
      </c>
      <c r="AK299" s="66">
        <f t="shared" si="78"/>
        <v>8.6206896551724144E-2</v>
      </c>
      <c r="AL299" s="87">
        <f t="shared" si="79"/>
        <v>5</v>
      </c>
      <c r="AM299" s="30">
        <v>428</v>
      </c>
    </row>
    <row r="300" spans="1:39" x14ac:dyDescent="0.25">
      <c r="A300" s="25" t="s">
        <v>498</v>
      </c>
      <c r="B300" s="26" t="s">
        <v>54</v>
      </c>
      <c r="C300" s="27" t="s">
        <v>60</v>
      </c>
      <c r="D300" s="28" t="s">
        <v>683</v>
      </c>
      <c r="E300" s="28" t="str">
        <f>VLOOKUP(D300,Sheet2!A$1:B$353,2,FALSE)</f>
        <v>Large Urban</v>
      </c>
      <c r="F300" s="29">
        <v>68998</v>
      </c>
      <c r="G300" s="29">
        <v>22948</v>
      </c>
      <c r="H300" s="29">
        <v>14485</v>
      </c>
      <c r="I300" s="29">
        <v>4510</v>
      </c>
      <c r="J300" s="29">
        <v>1671</v>
      </c>
      <c r="K300" s="29">
        <v>448</v>
      </c>
      <c r="L300" s="29">
        <v>104</v>
      </c>
      <c r="M300" s="29">
        <v>46</v>
      </c>
      <c r="N300" s="30">
        <v>113210</v>
      </c>
      <c r="O300" s="31">
        <v>301</v>
      </c>
      <c r="P300" s="66">
        <f t="shared" si="64"/>
        <v>4.3624452882692248E-3</v>
      </c>
      <c r="Q300" s="87">
        <f t="shared" si="65"/>
        <v>29</v>
      </c>
      <c r="R300" s="29">
        <v>78</v>
      </c>
      <c r="S300" s="66">
        <f t="shared" si="66"/>
        <v>3.3989890186508628E-3</v>
      </c>
      <c r="T300" s="87">
        <f t="shared" si="67"/>
        <v>29</v>
      </c>
      <c r="U300" s="29">
        <v>33</v>
      </c>
      <c r="V300" s="66">
        <f t="shared" si="68"/>
        <v>2.2782188470831894E-3</v>
      </c>
      <c r="W300" s="87">
        <f t="shared" si="69"/>
        <v>32</v>
      </c>
      <c r="X300" s="29">
        <v>10</v>
      </c>
      <c r="Y300" s="66">
        <f t="shared" si="70"/>
        <v>2.2172949002217295E-3</v>
      </c>
      <c r="Z300" s="87">
        <f t="shared" si="71"/>
        <v>31</v>
      </c>
      <c r="AA300" s="29">
        <v>1</v>
      </c>
      <c r="AB300" s="66">
        <f t="shared" si="72"/>
        <v>5.9844404548174744E-4</v>
      </c>
      <c r="AC300" s="87">
        <f t="shared" si="73"/>
        <v>38</v>
      </c>
      <c r="AD300" s="29">
        <v>2</v>
      </c>
      <c r="AE300" s="66">
        <f t="shared" si="74"/>
        <v>4.464285714285714E-3</v>
      </c>
      <c r="AF300" s="87">
        <f t="shared" si="75"/>
        <v>23</v>
      </c>
      <c r="AG300" s="29">
        <v>0</v>
      </c>
      <c r="AH300" s="66">
        <f t="shared" si="76"/>
        <v>0</v>
      </c>
      <c r="AI300" s="87">
        <f t="shared" si="77"/>
        <v>37</v>
      </c>
      <c r="AJ300" s="29">
        <v>4</v>
      </c>
      <c r="AK300" s="66">
        <f t="shared" si="78"/>
        <v>8.6956521739130432E-2</v>
      </c>
      <c r="AL300" s="87">
        <f t="shared" si="79"/>
        <v>3</v>
      </c>
      <c r="AM300" s="30">
        <v>429</v>
      </c>
    </row>
    <row r="301" spans="1:39" x14ac:dyDescent="0.25">
      <c r="A301" s="25" t="s">
        <v>349</v>
      </c>
      <c r="B301" s="26" t="s">
        <v>18</v>
      </c>
      <c r="C301" s="27" t="s">
        <v>55</v>
      </c>
      <c r="D301" s="28" t="s">
        <v>350</v>
      </c>
      <c r="E301" s="28" t="str">
        <f>VLOOKUP(D301,Sheet2!A$1:B$353,2,FALSE)</f>
        <v>Rural 50</v>
      </c>
      <c r="F301" s="29">
        <v>9823</v>
      </c>
      <c r="G301" s="29">
        <v>10631</v>
      </c>
      <c r="H301" s="29">
        <v>9356</v>
      </c>
      <c r="I301" s="29">
        <v>7428</v>
      </c>
      <c r="J301" s="29">
        <v>4146</v>
      </c>
      <c r="K301" s="29">
        <v>1755</v>
      </c>
      <c r="L301" s="29">
        <v>607</v>
      </c>
      <c r="M301" s="29">
        <v>41</v>
      </c>
      <c r="N301" s="30">
        <v>43787</v>
      </c>
      <c r="O301" s="31">
        <v>329</v>
      </c>
      <c r="P301" s="66">
        <f t="shared" si="64"/>
        <v>3.3492822966507178E-2</v>
      </c>
      <c r="Q301" s="87">
        <f t="shared" si="65"/>
        <v>7</v>
      </c>
      <c r="R301" s="29">
        <v>325</v>
      </c>
      <c r="S301" s="66">
        <f t="shared" si="66"/>
        <v>3.0570971686576992E-2</v>
      </c>
      <c r="T301" s="87">
        <f t="shared" si="67"/>
        <v>3</v>
      </c>
      <c r="U301" s="29">
        <v>356</v>
      </c>
      <c r="V301" s="66">
        <f t="shared" si="68"/>
        <v>3.8050448909790507E-2</v>
      </c>
      <c r="W301" s="87">
        <f t="shared" si="69"/>
        <v>3</v>
      </c>
      <c r="X301" s="29">
        <v>290</v>
      </c>
      <c r="Y301" s="66">
        <f t="shared" si="70"/>
        <v>3.9041464728056002E-2</v>
      </c>
      <c r="Z301" s="87">
        <f t="shared" si="71"/>
        <v>3</v>
      </c>
      <c r="AA301" s="29">
        <v>187</v>
      </c>
      <c r="AB301" s="66">
        <f t="shared" si="72"/>
        <v>4.5103714423540761E-2</v>
      </c>
      <c r="AC301" s="87">
        <f t="shared" si="73"/>
        <v>2</v>
      </c>
      <c r="AD301" s="29">
        <v>116</v>
      </c>
      <c r="AE301" s="66">
        <f t="shared" si="74"/>
        <v>6.6096866096866103E-2</v>
      </c>
      <c r="AF301" s="87">
        <f t="shared" si="75"/>
        <v>2</v>
      </c>
      <c r="AG301" s="29">
        <v>42</v>
      </c>
      <c r="AH301" s="66">
        <f t="shared" si="76"/>
        <v>6.919275123558484E-2</v>
      </c>
      <c r="AI301" s="87">
        <f t="shared" si="77"/>
        <v>2</v>
      </c>
      <c r="AJ301" s="29">
        <v>4</v>
      </c>
      <c r="AK301" s="66">
        <f t="shared" si="78"/>
        <v>9.7560975609756101E-2</v>
      </c>
      <c r="AL301" s="87">
        <f t="shared" si="79"/>
        <v>4</v>
      </c>
      <c r="AM301" s="30">
        <v>1649</v>
      </c>
    </row>
    <row r="302" spans="1:39" x14ac:dyDescent="0.25">
      <c r="A302" s="25" t="s">
        <v>177</v>
      </c>
      <c r="B302" s="26" t="s">
        <v>18</v>
      </c>
      <c r="C302" s="27" t="s">
        <v>10</v>
      </c>
      <c r="D302" s="28" t="s">
        <v>178</v>
      </c>
      <c r="E302" s="28" t="str">
        <f>VLOOKUP(D302,Sheet2!A$1:B$353,2,FALSE)</f>
        <v>Rural 80</v>
      </c>
      <c r="F302" s="29">
        <v>4389</v>
      </c>
      <c r="G302" s="29">
        <v>10681</v>
      </c>
      <c r="H302" s="29">
        <v>7432</v>
      </c>
      <c r="I302" s="29">
        <v>6617</v>
      </c>
      <c r="J302" s="29">
        <v>4302</v>
      </c>
      <c r="K302" s="29">
        <v>1946</v>
      </c>
      <c r="L302" s="29">
        <v>647</v>
      </c>
      <c r="M302" s="29">
        <v>80</v>
      </c>
      <c r="N302" s="30">
        <v>36094</v>
      </c>
      <c r="O302" s="31">
        <v>21</v>
      </c>
      <c r="P302" s="66">
        <f t="shared" si="64"/>
        <v>4.7846889952153108E-3</v>
      </c>
      <c r="Q302" s="87">
        <f t="shared" si="65"/>
        <v>48</v>
      </c>
      <c r="R302" s="29">
        <v>26</v>
      </c>
      <c r="S302" s="66">
        <f t="shared" si="66"/>
        <v>2.4342290047748337E-3</v>
      </c>
      <c r="T302" s="87">
        <f t="shared" si="67"/>
        <v>55</v>
      </c>
      <c r="U302" s="29">
        <v>22</v>
      </c>
      <c r="V302" s="66">
        <f t="shared" si="68"/>
        <v>2.9601722282023681E-3</v>
      </c>
      <c r="W302" s="87">
        <f t="shared" si="69"/>
        <v>54</v>
      </c>
      <c r="X302" s="29">
        <v>19</v>
      </c>
      <c r="Y302" s="66">
        <f t="shared" si="70"/>
        <v>2.8713918694272329E-3</v>
      </c>
      <c r="Z302" s="87">
        <f t="shared" si="71"/>
        <v>51</v>
      </c>
      <c r="AA302" s="29">
        <v>24</v>
      </c>
      <c r="AB302" s="66">
        <f t="shared" si="72"/>
        <v>5.5788005578800556E-3</v>
      </c>
      <c r="AC302" s="87">
        <f t="shared" si="73"/>
        <v>43</v>
      </c>
      <c r="AD302" s="29">
        <v>14</v>
      </c>
      <c r="AE302" s="66">
        <f t="shared" si="74"/>
        <v>7.1942446043165471E-3</v>
      </c>
      <c r="AF302" s="87">
        <f t="shared" si="75"/>
        <v>41</v>
      </c>
      <c r="AG302" s="29">
        <v>6</v>
      </c>
      <c r="AH302" s="66">
        <f t="shared" si="76"/>
        <v>9.2735703245749607E-3</v>
      </c>
      <c r="AI302" s="87">
        <f t="shared" si="77"/>
        <v>43</v>
      </c>
      <c r="AJ302" s="29">
        <v>8</v>
      </c>
      <c r="AK302" s="66">
        <f t="shared" si="78"/>
        <v>0.1</v>
      </c>
      <c r="AL302" s="87">
        <f t="shared" si="79"/>
        <v>18</v>
      </c>
      <c r="AM302" s="30">
        <v>140</v>
      </c>
    </row>
    <row r="303" spans="1:39" x14ac:dyDescent="0.25">
      <c r="A303" s="25" t="s">
        <v>471</v>
      </c>
      <c r="B303" s="26" t="s">
        <v>18</v>
      </c>
      <c r="C303" s="27" t="s">
        <v>55</v>
      </c>
      <c r="D303" s="28" t="s">
        <v>472</v>
      </c>
      <c r="E303" s="28" t="str">
        <f>VLOOKUP(D303,Sheet2!A$1:B$353,2,FALSE)</f>
        <v>Rural 50</v>
      </c>
      <c r="F303" s="29">
        <v>10068</v>
      </c>
      <c r="G303" s="29">
        <v>22074</v>
      </c>
      <c r="H303" s="29">
        <v>15604</v>
      </c>
      <c r="I303" s="29">
        <v>10704</v>
      </c>
      <c r="J303" s="29">
        <v>8879</v>
      </c>
      <c r="K303" s="29">
        <v>4563</v>
      </c>
      <c r="L303" s="29">
        <v>1791</v>
      </c>
      <c r="M303" s="29">
        <v>170</v>
      </c>
      <c r="N303" s="30">
        <v>73853</v>
      </c>
      <c r="O303" s="31">
        <v>114</v>
      </c>
      <c r="P303" s="66">
        <f t="shared" si="64"/>
        <v>1.132300357568534E-2</v>
      </c>
      <c r="Q303" s="87">
        <f t="shared" si="65"/>
        <v>24</v>
      </c>
      <c r="R303" s="29">
        <v>159</v>
      </c>
      <c r="S303" s="66">
        <f t="shared" si="66"/>
        <v>7.2030443055178034E-3</v>
      </c>
      <c r="T303" s="87">
        <f t="shared" si="67"/>
        <v>20</v>
      </c>
      <c r="U303" s="29">
        <v>157</v>
      </c>
      <c r="V303" s="66">
        <f t="shared" si="68"/>
        <v>1.0061522686490644E-2</v>
      </c>
      <c r="W303" s="87">
        <f t="shared" si="69"/>
        <v>11</v>
      </c>
      <c r="X303" s="29">
        <v>111</v>
      </c>
      <c r="Y303" s="66">
        <f t="shared" si="70"/>
        <v>1.0369955156950673E-2</v>
      </c>
      <c r="Z303" s="87">
        <f t="shared" si="71"/>
        <v>12</v>
      </c>
      <c r="AA303" s="29">
        <v>92</v>
      </c>
      <c r="AB303" s="66">
        <f t="shared" si="72"/>
        <v>1.0361527199008897E-2</v>
      </c>
      <c r="AC303" s="87">
        <f t="shared" si="73"/>
        <v>12</v>
      </c>
      <c r="AD303" s="29">
        <v>78</v>
      </c>
      <c r="AE303" s="66">
        <f t="shared" si="74"/>
        <v>1.7094017094017096E-2</v>
      </c>
      <c r="AF303" s="87">
        <f t="shared" si="75"/>
        <v>8</v>
      </c>
      <c r="AG303" s="29">
        <v>51</v>
      </c>
      <c r="AH303" s="66">
        <f t="shared" si="76"/>
        <v>2.8475711892797319E-2</v>
      </c>
      <c r="AI303" s="87">
        <f t="shared" si="77"/>
        <v>8</v>
      </c>
      <c r="AJ303" s="29">
        <v>17</v>
      </c>
      <c r="AK303" s="66">
        <f t="shared" si="78"/>
        <v>0.1</v>
      </c>
      <c r="AL303" s="87">
        <f t="shared" si="79"/>
        <v>3</v>
      </c>
      <c r="AM303" s="30">
        <v>779</v>
      </c>
    </row>
    <row r="304" spans="1:39" x14ac:dyDescent="0.25">
      <c r="A304" s="25" t="s">
        <v>285</v>
      </c>
      <c r="B304" s="26" t="s">
        <v>107</v>
      </c>
      <c r="C304" s="27" t="s">
        <v>39</v>
      </c>
      <c r="D304" s="28" t="s">
        <v>652</v>
      </c>
      <c r="E304" s="28" t="str">
        <f>VLOOKUP(D304,Sheet2!A$1:B$353,2,FALSE)</f>
        <v>Major Urban</v>
      </c>
      <c r="F304" s="29">
        <v>1776</v>
      </c>
      <c r="G304" s="29">
        <v>3604</v>
      </c>
      <c r="H304" s="29">
        <v>9265</v>
      </c>
      <c r="I304" s="29">
        <v>13630</v>
      </c>
      <c r="J304" s="29">
        <v>13235</v>
      </c>
      <c r="K304" s="29">
        <v>11825</v>
      </c>
      <c r="L304" s="29">
        <v>19511</v>
      </c>
      <c r="M304" s="29">
        <v>14563</v>
      </c>
      <c r="N304" s="30">
        <v>87409</v>
      </c>
      <c r="O304" s="31">
        <v>140</v>
      </c>
      <c r="P304" s="66">
        <f t="shared" si="64"/>
        <v>7.8828828828828829E-2</v>
      </c>
      <c r="Q304" s="87">
        <f t="shared" si="65"/>
        <v>3</v>
      </c>
      <c r="R304" s="29">
        <v>105</v>
      </c>
      <c r="S304" s="66">
        <f t="shared" si="66"/>
        <v>2.9134295227524972E-2</v>
      </c>
      <c r="T304" s="87">
        <f t="shared" si="67"/>
        <v>4</v>
      </c>
      <c r="U304" s="29">
        <v>490</v>
      </c>
      <c r="V304" s="66">
        <f t="shared" si="68"/>
        <v>5.2887209929843498E-2</v>
      </c>
      <c r="W304" s="87">
        <f t="shared" si="69"/>
        <v>2</v>
      </c>
      <c r="X304" s="29">
        <v>807</v>
      </c>
      <c r="Y304" s="66">
        <f t="shared" si="70"/>
        <v>5.9207630227439474E-2</v>
      </c>
      <c r="Z304" s="87">
        <f t="shared" si="71"/>
        <v>2</v>
      </c>
      <c r="AA304" s="29">
        <v>1077</v>
      </c>
      <c r="AB304" s="66">
        <f t="shared" si="72"/>
        <v>8.1375141669814882E-2</v>
      </c>
      <c r="AC304" s="87">
        <f t="shared" si="73"/>
        <v>2</v>
      </c>
      <c r="AD304" s="29">
        <v>1111</v>
      </c>
      <c r="AE304" s="66">
        <f t="shared" si="74"/>
        <v>9.3953488372093025E-2</v>
      </c>
      <c r="AF304" s="87">
        <f t="shared" si="75"/>
        <v>2</v>
      </c>
      <c r="AG304" s="29">
        <v>2279</v>
      </c>
      <c r="AH304" s="66">
        <f t="shared" si="76"/>
        <v>0.11680590436164215</v>
      </c>
      <c r="AI304" s="87">
        <f t="shared" si="77"/>
        <v>3</v>
      </c>
      <c r="AJ304" s="29">
        <v>1465</v>
      </c>
      <c r="AK304" s="66">
        <f t="shared" si="78"/>
        <v>0.10059740438096546</v>
      </c>
      <c r="AL304" s="87">
        <f t="shared" si="79"/>
        <v>4</v>
      </c>
      <c r="AM304" s="30">
        <v>7474</v>
      </c>
    </row>
    <row r="305" spans="1:39" x14ac:dyDescent="0.25">
      <c r="A305" s="25" t="s">
        <v>113</v>
      </c>
      <c r="B305" s="26" t="s">
        <v>18</v>
      </c>
      <c r="C305" s="27" t="s">
        <v>22</v>
      </c>
      <c r="D305" s="28" t="s">
        <v>114</v>
      </c>
      <c r="E305" s="28" t="str">
        <f>VLOOKUP(D305,Sheet2!A$1:B$353,2,FALSE)</f>
        <v>Significant Rural</v>
      </c>
      <c r="F305" s="29">
        <v>22210</v>
      </c>
      <c r="G305" s="29">
        <v>11423</v>
      </c>
      <c r="H305" s="29">
        <v>7333</v>
      </c>
      <c r="I305" s="29">
        <v>5109</v>
      </c>
      <c r="J305" s="29">
        <v>2505</v>
      </c>
      <c r="K305" s="29">
        <v>1029</v>
      </c>
      <c r="L305" s="29">
        <v>347</v>
      </c>
      <c r="M305" s="29">
        <v>29</v>
      </c>
      <c r="N305" s="30">
        <v>49985</v>
      </c>
      <c r="O305" s="31">
        <v>172</v>
      </c>
      <c r="P305" s="66">
        <f t="shared" si="64"/>
        <v>7.7442593426384513E-3</v>
      </c>
      <c r="Q305" s="87">
        <f t="shared" si="65"/>
        <v>30</v>
      </c>
      <c r="R305" s="29">
        <v>112</v>
      </c>
      <c r="S305" s="66">
        <f t="shared" si="66"/>
        <v>9.8047798301672071E-3</v>
      </c>
      <c r="T305" s="87">
        <f t="shared" si="67"/>
        <v>10</v>
      </c>
      <c r="U305" s="29">
        <v>80</v>
      </c>
      <c r="V305" s="66">
        <f t="shared" si="68"/>
        <v>1.0909586799399972E-2</v>
      </c>
      <c r="W305" s="87">
        <f t="shared" si="69"/>
        <v>10</v>
      </c>
      <c r="X305" s="29">
        <v>40</v>
      </c>
      <c r="Y305" s="66">
        <f t="shared" si="70"/>
        <v>7.8293208064200426E-3</v>
      </c>
      <c r="Z305" s="87">
        <f t="shared" si="71"/>
        <v>13</v>
      </c>
      <c r="AA305" s="29">
        <v>32</v>
      </c>
      <c r="AB305" s="66">
        <f t="shared" si="72"/>
        <v>1.277445109780439E-2</v>
      </c>
      <c r="AC305" s="87">
        <f t="shared" si="73"/>
        <v>7</v>
      </c>
      <c r="AD305" s="29">
        <v>12</v>
      </c>
      <c r="AE305" s="66">
        <f t="shared" si="74"/>
        <v>1.1661807580174927E-2</v>
      </c>
      <c r="AF305" s="87">
        <f t="shared" si="75"/>
        <v>8</v>
      </c>
      <c r="AG305" s="29">
        <v>4</v>
      </c>
      <c r="AH305" s="66">
        <f t="shared" si="76"/>
        <v>1.1527377521613832E-2</v>
      </c>
      <c r="AI305" s="87">
        <f t="shared" si="77"/>
        <v>17</v>
      </c>
      <c r="AJ305" s="29">
        <v>3</v>
      </c>
      <c r="AK305" s="66">
        <f t="shared" si="78"/>
        <v>0.10344827586206896</v>
      </c>
      <c r="AL305" s="87">
        <f t="shared" si="79"/>
        <v>2</v>
      </c>
      <c r="AM305" s="30">
        <v>455</v>
      </c>
    </row>
    <row r="306" spans="1:39" x14ac:dyDescent="0.25">
      <c r="A306" s="25" t="s">
        <v>332</v>
      </c>
      <c r="B306" s="26" t="s">
        <v>18</v>
      </c>
      <c r="C306" s="27" t="s">
        <v>10</v>
      </c>
      <c r="D306" s="28" t="s">
        <v>333</v>
      </c>
      <c r="E306" s="28" t="str">
        <f>VLOOKUP(D306,Sheet2!A$1:B$353,2,FALSE)</f>
        <v>Rural 80</v>
      </c>
      <c r="F306" s="29">
        <v>5224</v>
      </c>
      <c r="G306" s="29">
        <v>11477</v>
      </c>
      <c r="H306" s="29">
        <v>9200</v>
      </c>
      <c r="I306" s="29">
        <v>6778</v>
      </c>
      <c r="J306" s="29">
        <v>5035</v>
      </c>
      <c r="K306" s="29">
        <v>2701</v>
      </c>
      <c r="L306" s="29">
        <v>1554</v>
      </c>
      <c r="M306" s="29">
        <v>106</v>
      </c>
      <c r="N306" s="30">
        <v>42075</v>
      </c>
      <c r="O306" s="31">
        <v>49</v>
      </c>
      <c r="P306" s="66">
        <f t="shared" si="64"/>
        <v>9.3797856049004594E-3</v>
      </c>
      <c r="Q306" s="87">
        <f t="shared" si="65"/>
        <v>38</v>
      </c>
      <c r="R306" s="29">
        <v>84</v>
      </c>
      <c r="S306" s="66">
        <f t="shared" si="66"/>
        <v>7.3189857976823213E-3</v>
      </c>
      <c r="T306" s="87">
        <f t="shared" si="67"/>
        <v>36</v>
      </c>
      <c r="U306" s="29">
        <v>80</v>
      </c>
      <c r="V306" s="66">
        <f t="shared" si="68"/>
        <v>8.6956521739130436E-3</v>
      </c>
      <c r="W306" s="87">
        <f t="shared" si="69"/>
        <v>30</v>
      </c>
      <c r="X306" s="29">
        <v>62</v>
      </c>
      <c r="Y306" s="66">
        <f t="shared" si="70"/>
        <v>9.1472410740631449E-3</v>
      </c>
      <c r="Z306" s="87">
        <f t="shared" si="71"/>
        <v>35</v>
      </c>
      <c r="AA306" s="29">
        <v>60</v>
      </c>
      <c r="AB306" s="66">
        <f t="shared" si="72"/>
        <v>1.1916583912611719E-2</v>
      </c>
      <c r="AC306" s="87">
        <f t="shared" si="73"/>
        <v>27</v>
      </c>
      <c r="AD306" s="29">
        <v>36</v>
      </c>
      <c r="AE306" s="66">
        <f t="shared" si="74"/>
        <v>1.3328396890040726E-2</v>
      </c>
      <c r="AF306" s="87">
        <f t="shared" si="75"/>
        <v>30</v>
      </c>
      <c r="AG306" s="29">
        <v>37</v>
      </c>
      <c r="AH306" s="66">
        <f t="shared" si="76"/>
        <v>2.3809523809523808E-2</v>
      </c>
      <c r="AI306" s="87">
        <f t="shared" si="77"/>
        <v>26</v>
      </c>
      <c r="AJ306" s="29">
        <v>11</v>
      </c>
      <c r="AK306" s="66">
        <f t="shared" si="78"/>
        <v>0.10377358490566038</v>
      </c>
      <c r="AL306" s="87">
        <f t="shared" si="79"/>
        <v>17</v>
      </c>
      <c r="AM306" s="30">
        <v>419</v>
      </c>
    </row>
    <row r="307" spans="1:39" x14ac:dyDescent="0.25">
      <c r="A307" s="25" t="s">
        <v>198</v>
      </c>
      <c r="B307" s="26" t="s">
        <v>18</v>
      </c>
      <c r="C307" s="27" t="s">
        <v>22</v>
      </c>
      <c r="D307" s="28" t="s">
        <v>199</v>
      </c>
      <c r="E307" s="28" t="str">
        <f>VLOOKUP(D307,Sheet2!A$1:B$353,2,FALSE)</f>
        <v>Rural 80</v>
      </c>
      <c r="F307" s="29">
        <v>4188</v>
      </c>
      <c r="G307" s="29">
        <v>6816</v>
      </c>
      <c r="H307" s="29">
        <v>5169</v>
      </c>
      <c r="I307" s="29">
        <v>4528</v>
      </c>
      <c r="J307" s="29">
        <v>3184</v>
      </c>
      <c r="K307" s="29">
        <v>1019</v>
      </c>
      <c r="L307" s="29">
        <v>398</v>
      </c>
      <c r="M307" s="29">
        <v>48</v>
      </c>
      <c r="N307" s="30">
        <v>25350</v>
      </c>
      <c r="O307" s="31">
        <v>218</v>
      </c>
      <c r="P307" s="66">
        <f t="shared" si="64"/>
        <v>5.2053486150907352E-2</v>
      </c>
      <c r="Q307" s="87">
        <f t="shared" si="65"/>
        <v>10</v>
      </c>
      <c r="R307" s="29">
        <v>327</v>
      </c>
      <c r="S307" s="66">
        <f t="shared" si="66"/>
        <v>4.7975352112676055E-2</v>
      </c>
      <c r="T307" s="87">
        <f t="shared" si="67"/>
        <v>6</v>
      </c>
      <c r="U307" s="29">
        <v>291</v>
      </c>
      <c r="V307" s="66">
        <f t="shared" si="68"/>
        <v>5.629715612304121E-2</v>
      </c>
      <c r="W307" s="87">
        <f t="shared" si="69"/>
        <v>6</v>
      </c>
      <c r="X307" s="29">
        <v>227</v>
      </c>
      <c r="Y307" s="66">
        <f t="shared" si="70"/>
        <v>5.0132508833922264E-2</v>
      </c>
      <c r="Z307" s="87">
        <f t="shared" si="71"/>
        <v>12</v>
      </c>
      <c r="AA307" s="29">
        <v>150</v>
      </c>
      <c r="AB307" s="66">
        <f t="shared" si="72"/>
        <v>4.7110552763819098E-2</v>
      </c>
      <c r="AC307" s="87">
        <f t="shared" si="73"/>
        <v>12</v>
      </c>
      <c r="AD307" s="29">
        <v>84</v>
      </c>
      <c r="AE307" s="66">
        <f t="shared" si="74"/>
        <v>8.2433758586849856E-2</v>
      </c>
      <c r="AF307" s="87">
        <f t="shared" si="75"/>
        <v>7</v>
      </c>
      <c r="AG307" s="29">
        <v>55</v>
      </c>
      <c r="AH307" s="66">
        <f t="shared" si="76"/>
        <v>0.13819095477386933</v>
      </c>
      <c r="AI307" s="87">
        <f t="shared" si="77"/>
        <v>4</v>
      </c>
      <c r="AJ307" s="29">
        <v>5</v>
      </c>
      <c r="AK307" s="66">
        <f t="shared" si="78"/>
        <v>0.10416666666666667</v>
      </c>
      <c r="AL307" s="87">
        <f t="shared" si="79"/>
        <v>16</v>
      </c>
      <c r="AM307" s="30">
        <v>1357</v>
      </c>
    </row>
    <row r="308" spans="1:39" x14ac:dyDescent="0.25">
      <c r="A308" s="25" t="s">
        <v>503</v>
      </c>
      <c r="B308" s="26" t="s">
        <v>18</v>
      </c>
      <c r="C308" s="27" t="s">
        <v>10</v>
      </c>
      <c r="D308" s="28" t="s">
        <v>504</v>
      </c>
      <c r="E308" s="28" t="str">
        <f>VLOOKUP(D308,Sheet2!A$1:B$353,2,FALSE)</f>
        <v>Rural 80</v>
      </c>
      <c r="F308" s="29">
        <v>7779</v>
      </c>
      <c r="G308" s="29">
        <v>14408</v>
      </c>
      <c r="H308" s="29">
        <v>11448</v>
      </c>
      <c r="I308" s="29">
        <v>10824</v>
      </c>
      <c r="J308" s="29">
        <v>7589</v>
      </c>
      <c r="K308" s="29">
        <v>3945</v>
      </c>
      <c r="L308" s="29">
        <v>2151</v>
      </c>
      <c r="M308" s="29">
        <v>181</v>
      </c>
      <c r="N308" s="30">
        <v>58325</v>
      </c>
      <c r="O308" s="31">
        <v>292</v>
      </c>
      <c r="P308" s="66">
        <f t="shared" si="64"/>
        <v>3.7536958477953464E-2</v>
      </c>
      <c r="Q308" s="87">
        <f t="shared" si="65"/>
        <v>14</v>
      </c>
      <c r="R308" s="29">
        <v>487</v>
      </c>
      <c r="S308" s="66">
        <f t="shared" si="66"/>
        <v>3.3800666296501941E-2</v>
      </c>
      <c r="T308" s="87">
        <f t="shared" si="67"/>
        <v>12</v>
      </c>
      <c r="U308" s="29">
        <v>523</v>
      </c>
      <c r="V308" s="66">
        <f t="shared" si="68"/>
        <v>4.5684835779175405E-2</v>
      </c>
      <c r="W308" s="87">
        <f t="shared" si="69"/>
        <v>10</v>
      </c>
      <c r="X308" s="29">
        <v>552</v>
      </c>
      <c r="Y308" s="66">
        <f t="shared" si="70"/>
        <v>5.0997782705099776E-2</v>
      </c>
      <c r="Z308" s="87">
        <f t="shared" si="71"/>
        <v>11</v>
      </c>
      <c r="AA308" s="29">
        <v>378</v>
      </c>
      <c r="AB308" s="66">
        <f t="shared" si="72"/>
        <v>4.9808933983397023E-2</v>
      </c>
      <c r="AC308" s="87">
        <f t="shared" si="73"/>
        <v>11</v>
      </c>
      <c r="AD308" s="29">
        <v>231</v>
      </c>
      <c r="AE308" s="66">
        <f t="shared" si="74"/>
        <v>5.8555133079847908E-2</v>
      </c>
      <c r="AF308" s="87">
        <f t="shared" si="75"/>
        <v>9</v>
      </c>
      <c r="AG308" s="29">
        <v>193</v>
      </c>
      <c r="AH308" s="66">
        <f t="shared" si="76"/>
        <v>8.97257089725709E-2</v>
      </c>
      <c r="AI308" s="87">
        <f t="shared" si="77"/>
        <v>10</v>
      </c>
      <c r="AJ308" s="29">
        <v>19</v>
      </c>
      <c r="AK308" s="66">
        <f t="shared" si="78"/>
        <v>0.10497237569060773</v>
      </c>
      <c r="AL308" s="87">
        <f t="shared" si="79"/>
        <v>15</v>
      </c>
      <c r="AM308" s="30">
        <v>2675</v>
      </c>
    </row>
    <row r="309" spans="1:39" x14ac:dyDescent="0.25">
      <c r="A309" s="25" t="s">
        <v>582</v>
      </c>
      <c r="B309" s="26" t="s">
        <v>18</v>
      </c>
      <c r="C309" s="27" t="s">
        <v>19</v>
      </c>
      <c r="D309" s="28" t="s">
        <v>583</v>
      </c>
      <c r="E309" s="28" t="str">
        <f>VLOOKUP(D309,Sheet2!A$1:B$353,2,FALSE)</f>
        <v>Rural 80</v>
      </c>
      <c r="F309" s="29">
        <v>1569</v>
      </c>
      <c r="G309" s="29">
        <v>5242</v>
      </c>
      <c r="H309" s="29">
        <v>15774</v>
      </c>
      <c r="I309" s="29">
        <v>10131</v>
      </c>
      <c r="J309" s="29">
        <v>6826</v>
      </c>
      <c r="K309" s="29">
        <v>3696</v>
      </c>
      <c r="L309" s="29">
        <v>2464</v>
      </c>
      <c r="M309" s="29">
        <v>339</v>
      </c>
      <c r="N309" s="30">
        <v>46041</v>
      </c>
      <c r="O309" s="31">
        <v>43</v>
      </c>
      <c r="P309" s="66">
        <f t="shared" si="64"/>
        <v>2.7405991077119184E-2</v>
      </c>
      <c r="Q309" s="87">
        <f t="shared" si="65"/>
        <v>20</v>
      </c>
      <c r="R309" s="29">
        <v>58</v>
      </c>
      <c r="S309" s="66">
        <f t="shared" si="66"/>
        <v>1.1064479206409768E-2</v>
      </c>
      <c r="T309" s="87">
        <f t="shared" si="67"/>
        <v>26</v>
      </c>
      <c r="U309" s="29">
        <v>116</v>
      </c>
      <c r="V309" s="66">
        <f t="shared" si="68"/>
        <v>7.3538734626600738E-3</v>
      </c>
      <c r="W309" s="87">
        <f t="shared" si="69"/>
        <v>37</v>
      </c>
      <c r="X309" s="29">
        <v>153</v>
      </c>
      <c r="Y309" s="66">
        <f t="shared" si="70"/>
        <v>1.5102161681966242E-2</v>
      </c>
      <c r="Z309" s="87">
        <f t="shared" si="71"/>
        <v>25</v>
      </c>
      <c r="AA309" s="29">
        <v>132</v>
      </c>
      <c r="AB309" s="66">
        <f t="shared" si="72"/>
        <v>1.9337825959566363E-2</v>
      </c>
      <c r="AC309" s="87">
        <f t="shared" si="73"/>
        <v>21</v>
      </c>
      <c r="AD309" s="29">
        <v>80</v>
      </c>
      <c r="AE309" s="66">
        <f t="shared" si="74"/>
        <v>2.1645021645021644E-2</v>
      </c>
      <c r="AF309" s="87">
        <f t="shared" si="75"/>
        <v>23</v>
      </c>
      <c r="AG309" s="29">
        <v>124</v>
      </c>
      <c r="AH309" s="66">
        <f t="shared" si="76"/>
        <v>5.0324675324675328E-2</v>
      </c>
      <c r="AI309" s="87">
        <f t="shared" si="77"/>
        <v>16</v>
      </c>
      <c r="AJ309" s="29">
        <v>36</v>
      </c>
      <c r="AK309" s="66">
        <f t="shared" si="78"/>
        <v>0.10619469026548672</v>
      </c>
      <c r="AL309" s="87">
        <f t="shared" si="79"/>
        <v>14</v>
      </c>
      <c r="AM309" s="30">
        <v>742</v>
      </c>
    </row>
    <row r="310" spans="1:39" x14ac:dyDescent="0.25">
      <c r="A310" s="25" t="s">
        <v>147</v>
      </c>
      <c r="B310" s="26" t="s">
        <v>18</v>
      </c>
      <c r="C310" s="27" t="s">
        <v>55</v>
      </c>
      <c r="D310" s="28" t="s">
        <v>148</v>
      </c>
      <c r="E310" s="28" t="str">
        <f>VLOOKUP(D310,Sheet2!A$1:B$353,2,FALSE)</f>
        <v>Rural 80</v>
      </c>
      <c r="F310" s="29">
        <v>3409</v>
      </c>
      <c r="G310" s="29">
        <v>4873</v>
      </c>
      <c r="H310" s="29">
        <v>10174</v>
      </c>
      <c r="I310" s="29">
        <v>6643</v>
      </c>
      <c r="J310" s="29">
        <v>5711</v>
      </c>
      <c r="K310" s="29">
        <v>4255</v>
      </c>
      <c r="L310" s="29">
        <v>4199</v>
      </c>
      <c r="M310" s="29">
        <v>668</v>
      </c>
      <c r="N310" s="30">
        <v>39932</v>
      </c>
      <c r="O310" s="31">
        <v>64</v>
      </c>
      <c r="P310" s="66">
        <f t="shared" si="64"/>
        <v>1.8773833968905838E-2</v>
      </c>
      <c r="Q310" s="87">
        <f t="shared" si="65"/>
        <v>28</v>
      </c>
      <c r="R310" s="29">
        <v>62</v>
      </c>
      <c r="S310" s="66">
        <f t="shared" si="66"/>
        <v>1.2723168479376155E-2</v>
      </c>
      <c r="T310" s="87">
        <f t="shared" si="67"/>
        <v>25</v>
      </c>
      <c r="U310" s="29">
        <v>276</v>
      </c>
      <c r="V310" s="66">
        <f t="shared" si="68"/>
        <v>2.7127973265185769E-2</v>
      </c>
      <c r="W310" s="87">
        <f t="shared" si="69"/>
        <v>19</v>
      </c>
      <c r="X310" s="29">
        <v>321</v>
      </c>
      <c r="Y310" s="66">
        <f t="shared" si="70"/>
        <v>4.8321541472226406E-2</v>
      </c>
      <c r="Z310" s="87">
        <f t="shared" si="71"/>
        <v>13</v>
      </c>
      <c r="AA310" s="29">
        <v>320</v>
      </c>
      <c r="AB310" s="66">
        <f t="shared" si="72"/>
        <v>5.6032218525652253E-2</v>
      </c>
      <c r="AC310" s="87">
        <f t="shared" si="73"/>
        <v>8</v>
      </c>
      <c r="AD310" s="29">
        <v>190</v>
      </c>
      <c r="AE310" s="66">
        <f t="shared" si="74"/>
        <v>4.465334900117509E-2</v>
      </c>
      <c r="AF310" s="87">
        <f t="shared" si="75"/>
        <v>14</v>
      </c>
      <c r="AG310" s="29">
        <v>274</v>
      </c>
      <c r="AH310" s="66">
        <f t="shared" si="76"/>
        <v>6.5253631817099311E-2</v>
      </c>
      <c r="AI310" s="87">
        <f t="shared" si="77"/>
        <v>15</v>
      </c>
      <c r="AJ310" s="29">
        <v>71</v>
      </c>
      <c r="AK310" s="66">
        <f t="shared" si="78"/>
        <v>0.1062874251497006</v>
      </c>
      <c r="AL310" s="87">
        <f t="shared" si="79"/>
        <v>13</v>
      </c>
      <c r="AM310" s="30">
        <v>1578</v>
      </c>
    </row>
    <row r="311" spans="1:39" x14ac:dyDescent="0.25">
      <c r="A311" s="25" t="s">
        <v>537</v>
      </c>
      <c r="B311" s="26" t="s">
        <v>54</v>
      </c>
      <c r="C311" s="27" t="s">
        <v>55</v>
      </c>
      <c r="D311" s="28" t="s">
        <v>688</v>
      </c>
      <c r="E311" s="28" t="str">
        <f>VLOOKUP(D311,Sheet2!A$1:B$353,2,FALSE)</f>
        <v>Other Urban</v>
      </c>
      <c r="F311" s="29">
        <v>13263</v>
      </c>
      <c r="G311" s="29">
        <v>17060</v>
      </c>
      <c r="H311" s="29">
        <v>16340</v>
      </c>
      <c r="I311" s="29">
        <v>9805</v>
      </c>
      <c r="J311" s="29">
        <v>4972</v>
      </c>
      <c r="K311" s="29">
        <v>2283</v>
      </c>
      <c r="L311" s="29">
        <v>1212</v>
      </c>
      <c r="M311" s="29">
        <v>131</v>
      </c>
      <c r="N311" s="30">
        <v>65066</v>
      </c>
      <c r="O311" s="31">
        <v>209</v>
      </c>
      <c r="P311" s="66">
        <f t="shared" si="64"/>
        <v>1.5758124104652039E-2</v>
      </c>
      <c r="Q311" s="87">
        <f t="shared" si="65"/>
        <v>15</v>
      </c>
      <c r="R311" s="29">
        <v>321</v>
      </c>
      <c r="S311" s="66">
        <f t="shared" si="66"/>
        <v>1.8815943728018758E-2</v>
      </c>
      <c r="T311" s="87">
        <f t="shared" si="67"/>
        <v>4</v>
      </c>
      <c r="U311" s="29">
        <v>400</v>
      </c>
      <c r="V311" s="66">
        <f t="shared" si="68"/>
        <v>2.4479804161566709E-2</v>
      </c>
      <c r="W311" s="87">
        <f t="shared" si="69"/>
        <v>2</v>
      </c>
      <c r="X311" s="29">
        <v>307</v>
      </c>
      <c r="Y311" s="66">
        <f t="shared" si="70"/>
        <v>3.1310555838857723E-2</v>
      </c>
      <c r="Z311" s="87">
        <f t="shared" si="71"/>
        <v>4</v>
      </c>
      <c r="AA311" s="29">
        <v>246</v>
      </c>
      <c r="AB311" s="66">
        <f t="shared" si="72"/>
        <v>4.9477071600965407E-2</v>
      </c>
      <c r="AC311" s="87">
        <f t="shared" si="73"/>
        <v>1</v>
      </c>
      <c r="AD311" s="29">
        <v>93</v>
      </c>
      <c r="AE311" s="66">
        <f t="shared" si="74"/>
        <v>4.0735873850197106E-2</v>
      </c>
      <c r="AF311" s="87">
        <f t="shared" si="75"/>
        <v>4</v>
      </c>
      <c r="AG311" s="29">
        <v>64</v>
      </c>
      <c r="AH311" s="66">
        <f t="shared" si="76"/>
        <v>5.2805280528052806E-2</v>
      </c>
      <c r="AI311" s="87">
        <f t="shared" si="77"/>
        <v>1</v>
      </c>
      <c r="AJ311" s="29">
        <v>14</v>
      </c>
      <c r="AK311" s="66">
        <f t="shared" si="78"/>
        <v>0.10687022900763359</v>
      </c>
      <c r="AL311" s="87">
        <f t="shared" si="79"/>
        <v>1</v>
      </c>
      <c r="AM311" s="30">
        <v>1654</v>
      </c>
    </row>
    <row r="312" spans="1:39" x14ac:dyDescent="0.25">
      <c r="A312" s="25" t="s">
        <v>361</v>
      </c>
      <c r="B312" s="26" t="s">
        <v>18</v>
      </c>
      <c r="C312" s="27" t="s">
        <v>10</v>
      </c>
      <c r="D312" s="28" t="s">
        <v>362</v>
      </c>
      <c r="E312" s="28" t="str">
        <f>VLOOKUP(D312,Sheet2!A$1:B$353,2,FALSE)</f>
        <v>Rural 80</v>
      </c>
      <c r="F312" s="29">
        <v>11330</v>
      </c>
      <c r="G312" s="29">
        <v>14019</v>
      </c>
      <c r="H312" s="29">
        <v>11118</v>
      </c>
      <c r="I312" s="29">
        <v>8564</v>
      </c>
      <c r="J312" s="29">
        <v>4562</v>
      </c>
      <c r="K312" s="29">
        <v>2110</v>
      </c>
      <c r="L312" s="29">
        <v>987</v>
      </c>
      <c r="M312" s="29">
        <v>83</v>
      </c>
      <c r="N312" s="30">
        <v>52773</v>
      </c>
      <c r="O312" s="31">
        <v>1674</v>
      </c>
      <c r="P312" s="66">
        <f t="shared" si="64"/>
        <v>0.14774933804060017</v>
      </c>
      <c r="Q312" s="87">
        <f t="shared" si="65"/>
        <v>2</v>
      </c>
      <c r="R312" s="29">
        <v>853</v>
      </c>
      <c r="S312" s="66">
        <f t="shared" si="66"/>
        <v>6.0845994721449463E-2</v>
      </c>
      <c r="T312" s="87">
        <f t="shared" si="67"/>
        <v>2</v>
      </c>
      <c r="U312" s="29">
        <v>969</v>
      </c>
      <c r="V312" s="66">
        <f t="shared" si="68"/>
        <v>8.7155963302752298E-2</v>
      </c>
      <c r="W312" s="87">
        <f t="shared" si="69"/>
        <v>2</v>
      </c>
      <c r="X312" s="29">
        <v>630</v>
      </c>
      <c r="Y312" s="66">
        <f t="shared" si="70"/>
        <v>7.3563755254553942E-2</v>
      </c>
      <c r="Z312" s="87">
        <f t="shared" si="71"/>
        <v>5</v>
      </c>
      <c r="AA312" s="29">
        <v>328</v>
      </c>
      <c r="AB312" s="66">
        <f t="shared" si="72"/>
        <v>7.1898290223586153E-2</v>
      </c>
      <c r="AC312" s="87">
        <f t="shared" si="73"/>
        <v>7</v>
      </c>
      <c r="AD312" s="29">
        <v>207</v>
      </c>
      <c r="AE312" s="66">
        <f t="shared" si="74"/>
        <v>9.8104265402843602E-2</v>
      </c>
      <c r="AF312" s="87">
        <f t="shared" si="75"/>
        <v>5</v>
      </c>
      <c r="AG312" s="29">
        <v>102</v>
      </c>
      <c r="AH312" s="66">
        <f t="shared" si="76"/>
        <v>0.10334346504559271</v>
      </c>
      <c r="AI312" s="87">
        <f t="shared" si="77"/>
        <v>7</v>
      </c>
      <c r="AJ312" s="29">
        <v>9</v>
      </c>
      <c r="AK312" s="66">
        <f t="shared" si="78"/>
        <v>0.10843373493975904</v>
      </c>
      <c r="AL312" s="87">
        <f t="shared" si="79"/>
        <v>12</v>
      </c>
      <c r="AM312" s="30">
        <v>4772</v>
      </c>
    </row>
    <row r="313" spans="1:39" x14ac:dyDescent="0.25">
      <c r="A313" s="25" t="s">
        <v>216</v>
      </c>
      <c r="B313" s="26" t="s">
        <v>18</v>
      </c>
      <c r="C313" s="27" t="s">
        <v>10</v>
      </c>
      <c r="D313" s="28" t="s">
        <v>217</v>
      </c>
      <c r="E313" s="28" t="str">
        <f>VLOOKUP(D313,Sheet2!A$1:B$353,2,FALSE)</f>
        <v>Rural 80</v>
      </c>
      <c r="F313" s="29">
        <v>6434</v>
      </c>
      <c r="G313" s="29">
        <v>9601</v>
      </c>
      <c r="H313" s="29">
        <v>5727</v>
      </c>
      <c r="I313" s="29">
        <v>3854</v>
      </c>
      <c r="J313" s="29">
        <v>1836</v>
      </c>
      <c r="K313" s="29">
        <v>663</v>
      </c>
      <c r="L313" s="29">
        <v>420</v>
      </c>
      <c r="M313" s="29">
        <v>55</v>
      </c>
      <c r="N313" s="30">
        <v>28590</v>
      </c>
      <c r="O313" s="31">
        <v>43</v>
      </c>
      <c r="P313" s="66">
        <f t="shared" si="64"/>
        <v>6.6832452595585951E-3</v>
      </c>
      <c r="Q313" s="87">
        <f t="shared" si="65"/>
        <v>45</v>
      </c>
      <c r="R313" s="29">
        <v>53</v>
      </c>
      <c r="S313" s="66">
        <f t="shared" si="66"/>
        <v>5.5202583064264139E-3</v>
      </c>
      <c r="T313" s="87">
        <f t="shared" si="67"/>
        <v>42</v>
      </c>
      <c r="U313" s="29">
        <v>28</v>
      </c>
      <c r="V313" s="66">
        <f t="shared" si="68"/>
        <v>4.8891217042081369E-3</v>
      </c>
      <c r="W313" s="87">
        <f t="shared" si="69"/>
        <v>42</v>
      </c>
      <c r="X313" s="29">
        <v>17</v>
      </c>
      <c r="Y313" s="66">
        <f t="shared" si="70"/>
        <v>4.4110015568240785E-3</v>
      </c>
      <c r="Z313" s="87">
        <f t="shared" si="71"/>
        <v>46</v>
      </c>
      <c r="AA313" s="29">
        <v>21</v>
      </c>
      <c r="AB313" s="66">
        <f t="shared" si="72"/>
        <v>1.1437908496732025E-2</v>
      </c>
      <c r="AC313" s="87">
        <f t="shared" si="73"/>
        <v>28</v>
      </c>
      <c r="AD313" s="29">
        <v>8</v>
      </c>
      <c r="AE313" s="66">
        <f t="shared" si="74"/>
        <v>1.2066365007541479E-2</v>
      </c>
      <c r="AF313" s="87">
        <f t="shared" si="75"/>
        <v>31</v>
      </c>
      <c r="AG313" s="29">
        <v>8</v>
      </c>
      <c r="AH313" s="66">
        <f t="shared" si="76"/>
        <v>1.9047619047619049E-2</v>
      </c>
      <c r="AI313" s="87">
        <f t="shared" si="77"/>
        <v>31</v>
      </c>
      <c r="AJ313" s="29">
        <v>6</v>
      </c>
      <c r="AK313" s="66">
        <f t="shared" si="78"/>
        <v>0.10909090909090909</v>
      </c>
      <c r="AL313" s="87">
        <f t="shared" si="79"/>
        <v>11</v>
      </c>
      <c r="AM313" s="30">
        <v>184</v>
      </c>
    </row>
    <row r="314" spans="1:39" x14ac:dyDescent="0.25">
      <c r="A314" s="25" t="s">
        <v>281</v>
      </c>
      <c r="B314" s="26" t="s">
        <v>54</v>
      </c>
      <c r="C314" s="27" t="s">
        <v>55</v>
      </c>
      <c r="D314" s="28" t="s">
        <v>282</v>
      </c>
      <c r="E314" s="28" t="str">
        <f>VLOOKUP(D314,Sheet2!A$1:B$353,2,FALSE)</f>
        <v>Rural 80</v>
      </c>
      <c r="F314" s="29">
        <v>14</v>
      </c>
      <c r="G314" s="29">
        <v>34</v>
      </c>
      <c r="H314" s="29">
        <v>88</v>
      </c>
      <c r="I314" s="29">
        <v>252</v>
      </c>
      <c r="J314" s="29">
        <v>337</v>
      </c>
      <c r="K314" s="29">
        <v>303</v>
      </c>
      <c r="L314" s="29">
        <v>148</v>
      </c>
      <c r="M314" s="29">
        <v>9</v>
      </c>
      <c r="N314" s="30">
        <v>1185</v>
      </c>
      <c r="O314" s="31">
        <v>1</v>
      </c>
      <c r="P314" s="66">
        <f t="shared" si="64"/>
        <v>7.1428571428571425E-2</v>
      </c>
      <c r="Q314" s="87">
        <f t="shared" si="65"/>
        <v>5</v>
      </c>
      <c r="R314" s="29">
        <v>6</v>
      </c>
      <c r="S314" s="66">
        <f t="shared" si="66"/>
        <v>0.17647058823529413</v>
      </c>
      <c r="T314" s="87">
        <f t="shared" si="67"/>
        <v>1</v>
      </c>
      <c r="U314" s="29">
        <v>9</v>
      </c>
      <c r="V314" s="66">
        <f t="shared" si="68"/>
        <v>0.10227272727272728</v>
      </c>
      <c r="W314" s="87">
        <f t="shared" si="69"/>
        <v>1</v>
      </c>
      <c r="X314" s="29">
        <v>40</v>
      </c>
      <c r="Y314" s="66">
        <f t="shared" si="70"/>
        <v>0.15873015873015872</v>
      </c>
      <c r="Z314" s="87">
        <f t="shared" si="71"/>
        <v>1</v>
      </c>
      <c r="AA314" s="29">
        <v>44</v>
      </c>
      <c r="AB314" s="66">
        <f t="shared" si="72"/>
        <v>0.13056379821958458</v>
      </c>
      <c r="AC314" s="87">
        <f t="shared" si="73"/>
        <v>1</v>
      </c>
      <c r="AD314" s="29">
        <v>60</v>
      </c>
      <c r="AE314" s="66">
        <f t="shared" si="74"/>
        <v>0.19801980198019803</v>
      </c>
      <c r="AF314" s="87">
        <f t="shared" si="75"/>
        <v>1</v>
      </c>
      <c r="AG314" s="29">
        <v>32</v>
      </c>
      <c r="AH314" s="66">
        <f t="shared" si="76"/>
        <v>0.21621621621621623</v>
      </c>
      <c r="AI314" s="87">
        <f t="shared" si="77"/>
        <v>1</v>
      </c>
      <c r="AJ314" s="29">
        <v>1</v>
      </c>
      <c r="AK314" s="66">
        <f t="shared" si="78"/>
        <v>0.1111111111111111</v>
      </c>
      <c r="AL314" s="87">
        <f t="shared" si="79"/>
        <v>10</v>
      </c>
      <c r="AM314" s="30">
        <v>193</v>
      </c>
    </row>
    <row r="315" spans="1:39" x14ac:dyDescent="0.25">
      <c r="A315" s="25" t="s">
        <v>179</v>
      </c>
      <c r="B315" s="26" t="s">
        <v>18</v>
      </c>
      <c r="C315" s="27" t="s">
        <v>55</v>
      </c>
      <c r="D315" s="28" t="s">
        <v>180</v>
      </c>
      <c r="E315" s="28" t="str">
        <f>VLOOKUP(D315,Sheet2!A$1:B$353,2,FALSE)</f>
        <v>Rural 50</v>
      </c>
      <c r="F315" s="29">
        <v>5841</v>
      </c>
      <c r="G315" s="29">
        <v>12501</v>
      </c>
      <c r="H315" s="29">
        <v>14162</v>
      </c>
      <c r="I315" s="29">
        <v>11799</v>
      </c>
      <c r="J315" s="29">
        <v>9756</v>
      </c>
      <c r="K315" s="29">
        <v>5914</v>
      </c>
      <c r="L315" s="29">
        <v>3906</v>
      </c>
      <c r="M315" s="29">
        <v>197</v>
      </c>
      <c r="N315" s="30">
        <v>64076</v>
      </c>
      <c r="O315" s="31">
        <v>280</v>
      </c>
      <c r="P315" s="66">
        <f t="shared" si="64"/>
        <v>4.7936997089539461E-2</v>
      </c>
      <c r="Q315" s="87">
        <f t="shared" si="65"/>
        <v>5</v>
      </c>
      <c r="R315" s="29">
        <v>381</v>
      </c>
      <c r="S315" s="66">
        <f t="shared" si="66"/>
        <v>3.0477561795056396E-2</v>
      </c>
      <c r="T315" s="87">
        <f t="shared" si="67"/>
        <v>4</v>
      </c>
      <c r="U315" s="29">
        <v>567</v>
      </c>
      <c r="V315" s="66">
        <f t="shared" si="68"/>
        <v>4.0036717977686764E-2</v>
      </c>
      <c r="W315" s="87">
        <f t="shared" si="69"/>
        <v>2</v>
      </c>
      <c r="X315" s="29">
        <v>523</v>
      </c>
      <c r="Y315" s="66">
        <f t="shared" si="70"/>
        <v>4.4325790321213664E-2</v>
      </c>
      <c r="Z315" s="87">
        <f t="shared" si="71"/>
        <v>2</v>
      </c>
      <c r="AA315" s="29">
        <v>383</v>
      </c>
      <c r="AB315" s="66">
        <f t="shared" si="72"/>
        <v>3.9257892578925792E-2</v>
      </c>
      <c r="AC315" s="87">
        <f t="shared" si="73"/>
        <v>3</v>
      </c>
      <c r="AD315" s="29">
        <v>181</v>
      </c>
      <c r="AE315" s="66">
        <f t="shared" si="74"/>
        <v>3.0605343253297262E-2</v>
      </c>
      <c r="AF315" s="87">
        <f t="shared" si="75"/>
        <v>3</v>
      </c>
      <c r="AG315" s="29">
        <v>129</v>
      </c>
      <c r="AH315" s="66">
        <f t="shared" si="76"/>
        <v>3.3026113671274962E-2</v>
      </c>
      <c r="AI315" s="87">
        <f t="shared" si="77"/>
        <v>6</v>
      </c>
      <c r="AJ315" s="29">
        <v>22</v>
      </c>
      <c r="AK315" s="66">
        <f t="shared" si="78"/>
        <v>0.1116751269035533</v>
      </c>
      <c r="AL315" s="87">
        <f t="shared" si="79"/>
        <v>2</v>
      </c>
      <c r="AM315" s="30">
        <v>2466</v>
      </c>
    </row>
    <row r="316" spans="1:39" x14ac:dyDescent="0.25">
      <c r="A316" s="25" t="s">
        <v>390</v>
      </c>
      <c r="B316" s="26" t="s">
        <v>18</v>
      </c>
      <c r="C316" s="27" t="s">
        <v>55</v>
      </c>
      <c r="D316" s="28" t="s">
        <v>391</v>
      </c>
      <c r="E316" s="28" t="str">
        <f>VLOOKUP(D316,Sheet2!A$1:B$353,2,FALSE)</f>
        <v>Rural 80</v>
      </c>
      <c r="F316" s="29">
        <v>1330</v>
      </c>
      <c r="G316" s="29">
        <v>2819</v>
      </c>
      <c r="H316" s="29">
        <v>6902</v>
      </c>
      <c r="I316" s="29">
        <v>4926</v>
      </c>
      <c r="J316" s="29">
        <v>3080</v>
      </c>
      <c r="K316" s="29">
        <v>1800</v>
      </c>
      <c r="L316" s="29">
        <v>1020</v>
      </c>
      <c r="M316" s="29">
        <v>96</v>
      </c>
      <c r="N316" s="30">
        <v>21973</v>
      </c>
      <c r="O316" s="31">
        <v>78</v>
      </c>
      <c r="P316" s="66">
        <f t="shared" si="64"/>
        <v>5.8646616541353384E-2</v>
      </c>
      <c r="Q316" s="87">
        <f t="shared" si="65"/>
        <v>8</v>
      </c>
      <c r="R316" s="29">
        <v>170</v>
      </c>
      <c r="S316" s="66">
        <f t="shared" si="66"/>
        <v>6.0305072720822986E-2</v>
      </c>
      <c r="T316" s="87">
        <f t="shared" si="67"/>
        <v>3</v>
      </c>
      <c r="U316" s="29">
        <v>445</v>
      </c>
      <c r="V316" s="66">
        <f t="shared" si="68"/>
        <v>6.4474065488264273E-2</v>
      </c>
      <c r="W316" s="87">
        <f t="shared" si="69"/>
        <v>5</v>
      </c>
      <c r="X316" s="29">
        <v>405</v>
      </c>
      <c r="Y316" s="66">
        <f t="shared" si="70"/>
        <v>8.221680876979294E-2</v>
      </c>
      <c r="Z316" s="87">
        <f t="shared" si="71"/>
        <v>3</v>
      </c>
      <c r="AA316" s="29">
        <v>254</v>
      </c>
      <c r="AB316" s="66">
        <f t="shared" si="72"/>
        <v>8.2467532467532467E-2</v>
      </c>
      <c r="AC316" s="87">
        <f t="shared" si="73"/>
        <v>3</v>
      </c>
      <c r="AD316" s="29">
        <v>167</v>
      </c>
      <c r="AE316" s="66">
        <f t="shared" si="74"/>
        <v>9.2777777777777778E-2</v>
      </c>
      <c r="AF316" s="87">
        <f t="shared" si="75"/>
        <v>6</v>
      </c>
      <c r="AG316" s="29">
        <v>105</v>
      </c>
      <c r="AH316" s="66">
        <f t="shared" si="76"/>
        <v>0.10294117647058823</v>
      </c>
      <c r="AI316" s="87">
        <f t="shared" si="77"/>
        <v>8</v>
      </c>
      <c r="AJ316" s="29">
        <v>11</v>
      </c>
      <c r="AK316" s="66">
        <f t="shared" si="78"/>
        <v>0.11458333333333333</v>
      </c>
      <c r="AL316" s="87">
        <f t="shared" si="79"/>
        <v>9</v>
      </c>
      <c r="AM316" s="30">
        <v>1635</v>
      </c>
    </row>
    <row r="317" spans="1:39" x14ac:dyDescent="0.25">
      <c r="A317" s="25" t="s">
        <v>576</v>
      </c>
      <c r="B317" s="26" t="s">
        <v>18</v>
      </c>
      <c r="C317" s="27" t="s">
        <v>55</v>
      </c>
      <c r="D317" s="28" t="s">
        <v>577</v>
      </c>
      <c r="E317" s="28" t="str">
        <f>VLOOKUP(D317,Sheet2!A$1:B$353,2,FALSE)</f>
        <v>Rural 80</v>
      </c>
      <c r="F317" s="29">
        <v>5344</v>
      </c>
      <c r="G317" s="29">
        <v>8462</v>
      </c>
      <c r="H317" s="29">
        <v>11461</v>
      </c>
      <c r="I317" s="29">
        <v>9714</v>
      </c>
      <c r="J317" s="29">
        <v>7261</v>
      </c>
      <c r="K317" s="29">
        <v>4274</v>
      </c>
      <c r="L317" s="29">
        <v>2298</v>
      </c>
      <c r="M317" s="29">
        <v>267</v>
      </c>
      <c r="N317" s="30">
        <v>49081</v>
      </c>
      <c r="O317" s="31">
        <v>332</v>
      </c>
      <c r="P317" s="66">
        <f t="shared" si="64"/>
        <v>6.2125748502994009E-2</v>
      </c>
      <c r="Q317" s="87">
        <f t="shared" si="65"/>
        <v>7</v>
      </c>
      <c r="R317" s="29">
        <v>348</v>
      </c>
      <c r="S317" s="66">
        <f t="shared" si="66"/>
        <v>4.1125029543843061E-2</v>
      </c>
      <c r="T317" s="87">
        <f t="shared" si="67"/>
        <v>9</v>
      </c>
      <c r="U317" s="29">
        <v>600</v>
      </c>
      <c r="V317" s="66">
        <f t="shared" si="68"/>
        <v>5.2351452752813887E-2</v>
      </c>
      <c r="W317" s="87">
        <f t="shared" si="69"/>
        <v>8</v>
      </c>
      <c r="X317" s="29">
        <v>540</v>
      </c>
      <c r="Y317" s="66">
        <f t="shared" si="70"/>
        <v>5.5589870290302656E-2</v>
      </c>
      <c r="Z317" s="87">
        <f t="shared" si="71"/>
        <v>9</v>
      </c>
      <c r="AA317" s="29">
        <v>381</v>
      </c>
      <c r="AB317" s="66">
        <f t="shared" si="72"/>
        <v>5.2472111279438093E-2</v>
      </c>
      <c r="AC317" s="87">
        <f t="shared" si="73"/>
        <v>9</v>
      </c>
      <c r="AD317" s="29">
        <v>221</v>
      </c>
      <c r="AE317" s="66">
        <f t="shared" si="74"/>
        <v>5.1708001871782872E-2</v>
      </c>
      <c r="AF317" s="87">
        <f t="shared" si="75"/>
        <v>12</v>
      </c>
      <c r="AG317" s="29">
        <v>159</v>
      </c>
      <c r="AH317" s="66">
        <f t="shared" si="76"/>
        <v>6.919060052219321E-2</v>
      </c>
      <c r="AI317" s="87">
        <f t="shared" si="77"/>
        <v>14</v>
      </c>
      <c r="AJ317" s="29">
        <v>31</v>
      </c>
      <c r="AK317" s="66">
        <f t="shared" si="78"/>
        <v>0.11610486891385768</v>
      </c>
      <c r="AL317" s="87">
        <f t="shared" si="79"/>
        <v>8</v>
      </c>
      <c r="AM317" s="30">
        <v>2612</v>
      </c>
    </row>
    <row r="318" spans="1:39" x14ac:dyDescent="0.25">
      <c r="A318" s="25" t="s">
        <v>586</v>
      </c>
      <c r="B318" s="26" t="s">
        <v>107</v>
      </c>
      <c r="C318" s="27" t="s">
        <v>39</v>
      </c>
      <c r="D318" s="28" t="s">
        <v>587</v>
      </c>
      <c r="E318" s="28" t="str">
        <f>VLOOKUP(D318,Sheet2!A$1:B$353,2,FALSE)</f>
        <v>Major Urban</v>
      </c>
      <c r="F318" s="29">
        <v>1739</v>
      </c>
      <c r="G318" s="29">
        <v>6775</v>
      </c>
      <c r="H318" s="29">
        <v>15827</v>
      </c>
      <c r="I318" s="29">
        <v>22524</v>
      </c>
      <c r="J318" s="29">
        <v>22186</v>
      </c>
      <c r="K318" s="29">
        <v>16793</v>
      </c>
      <c r="L318" s="29">
        <v>21707</v>
      </c>
      <c r="M318" s="29">
        <v>14484</v>
      </c>
      <c r="N318" s="30">
        <v>122035</v>
      </c>
      <c r="O318" s="31">
        <v>84</v>
      </c>
      <c r="P318" s="66">
        <f t="shared" si="64"/>
        <v>4.8303622771707876E-2</v>
      </c>
      <c r="Q318" s="87">
        <f t="shared" si="65"/>
        <v>7</v>
      </c>
      <c r="R318" s="29">
        <v>104</v>
      </c>
      <c r="S318" s="66">
        <f t="shared" si="66"/>
        <v>1.5350553505535056E-2</v>
      </c>
      <c r="T318" s="87">
        <f t="shared" si="67"/>
        <v>13</v>
      </c>
      <c r="U318" s="29">
        <v>373</v>
      </c>
      <c r="V318" s="66">
        <f t="shared" si="68"/>
        <v>2.3567321665508307E-2</v>
      </c>
      <c r="W318" s="87">
        <f t="shared" si="69"/>
        <v>5</v>
      </c>
      <c r="X318" s="29">
        <v>668</v>
      </c>
      <c r="Y318" s="66">
        <f t="shared" si="70"/>
        <v>2.9657254484105843E-2</v>
      </c>
      <c r="Z318" s="87">
        <f t="shared" si="71"/>
        <v>5</v>
      </c>
      <c r="AA318" s="29">
        <v>958</v>
      </c>
      <c r="AB318" s="66">
        <f t="shared" si="72"/>
        <v>4.3180384025962318E-2</v>
      </c>
      <c r="AC318" s="87">
        <f t="shared" si="73"/>
        <v>5</v>
      </c>
      <c r="AD318" s="29">
        <v>1150</v>
      </c>
      <c r="AE318" s="66">
        <f t="shared" si="74"/>
        <v>6.848091466682546E-2</v>
      </c>
      <c r="AF318" s="87">
        <f t="shared" si="75"/>
        <v>4</v>
      </c>
      <c r="AG318" s="29">
        <v>2220</v>
      </c>
      <c r="AH318" s="66">
        <f t="shared" si="76"/>
        <v>0.10227115676970562</v>
      </c>
      <c r="AI318" s="87">
        <f t="shared" si="77"/>
        <v>4</v>
      </c>
      <c r="AJ318" s="29">
        <v>1879</v>
      </c>
      <c r="AK318" s="66">
        <f t="shared" si="78"/>
        <v>0.12972935653134493</v>
      </c>
      <c r="AL318" s="87">
        <f t="shared" si="79"/>
        <v>3</v>
      </c>
      <c r="AM318" s="30">
        <v>7436</v>
      </c>
    </row>
    <row r="319" spans="1:39" x14ac:dyDescent="0.25">
      <c r="A319" s="25" t="s">
        <v>138</v>
      </c>
      <c r="B319" s="26" t="s">
        <v>107</v>
      </c>
      <c r="C319" s="27" t="s">
        <v>39</v>
      </c>
      <c r="D319" s="28" t="s">
        <v>139</v>
      </c>
      <c r="E319" s="28" t="str">
        <f>VLOOKUP(D319,Sheet2!A$1:B$353,2,FALSE)</f>
        <v>Major Urban</v>
      </c>
      <c r="F319" s="29">
        <v>9</v>
      </c>
      <c r="G319" s="29">
        <v>242</v>
      </c>
      <c r="H319" s="29">
        <v>662</v>
      </c>
      <c r="I319" s="29">
        <v>872</v>
      </c>
      <c r="J319" s="29">
        <v>2388</v>
      </c>
      <c r="K319" s="29">
        <v>997</v>
      </c>
      <c r="L319" s="29">
        <v>900</v>
      </c>
      <c r="M319" s="29">
        <v>115</v>
      </c>
      <c r="N319" s="30">
        <v>6185</v>
      </c>
      <c r="O319" s="31">
        <v>0</v>
      </c>
      <c r="P319" s="66">
        <f t="shared" si="64"/>
        <v>0</v>
      </c>
      <c r="Q319" s="87">
        <f t="shared" si="65"/>
        <v>67</v>
      </c>
      <c r="R319" s="29">
        <v>15</v>
      </c>
      <c r="S319" s="66">
        <f t="shared" si="66"/>
        <v>6.1983471074380167E-2</v>
      </c>
      <c r="T319" s="87">
        <f t="shared" si="67"/>
        <v>1</v>
      </c>
      <c r="U319" s="29">
        <v>70</v>
      </c>
      <c r="V319" s="66">
        <f t="shared" si="68"/>
        <v>0.10574018126888217</v>
      </c>
      <c r="W319" s="87">
        <f t="shared" si="69"/>
        <v>1</v>
      </c>
      <c r="X319" s="29">
        <v>248</v>
      </c>
      <c r="Y319" s="66">
        <f t="shared" si="70"/>
        <v>0.28440366972477066</v>
      </c>
      <c r="Z319" s="87">
        <f t="shared" si="71"/>
        <v>1</v>
      </c>
      <c r="AA319" s="29">
        <v>705</v>
      </c>
      <c r="AB319" s="66">
        <f t="shared" si="72"/>
        <v>0.29522613065326631</v>
      </c>
      <c r="AC319" s="87">
        <f t="shared" si="73"/>
        <v>1</v>
      </c>
      <c r="AD319" s="29">
        <v>322</v>
      </c>
      <c r="AE319" s="66">
        <f t="shared" si="74"/>
        <v>0.32296890672016049</v>
      </c>
      <c r="AF319" s="87">
        <f t="shared" si="75"/>
        <v>1</v>
      </c>
      <c r="AG319" s="29">
        <v>225</v>
      </c>
      <c r="AH319" s="66">
        <f t="shared" si="76"/>
        <v>0.25</v>
      </c>
      <c r="AI319" s="87">
        <f t="shared" si="77"/>
        <v>1</v>
      </c>
      <c r="AJ319" s="29">
        <v>15</v>
      </c>
      <c r="AK319" s="66">
        <f t="shared" si="78"/>
        <v>0.13043478260869565</v>
      </c>
      <c r="AL319" s="87">
        <f t="shared" si="79"/>
        <v>2</v>
      </c>
      <c r="AM319" s="30">
        <v>1600</v>
      </c>
    </row>
    <row r="320" spans="1:39" x14ac:dyDescent="0.25">
      <c r="A320" s="25" t="s">
        <v>522</v>
      </c>
      <c r="B320" s="26" t="s">
        <v>18</v>
      </c>
      <c r="C320" s="27" t="s">
        <v>55</v>
      </c>
      <c r="D320" s="28" t="s">
        <v>523</v>
      </c>
      <c r="E320" s="28" t="str">
        <f>VLOOKUP(D320,Sheet2!A$1:B$353,2,FALSE)</f>
        <v>Rural 80</v>
      </c>
      <c r="F320" s="29">
        <v>8189</v>
      </c>
      <c r="G320" s="29">
        <v>13328</v>
      </c>
      <c r="H320" s="29">
        <v>12746</v>
      </c>
      <c r="I320" s="29">
        <v>10891</v>
      </c>
      <c r="J320" s="29">
        <v>7320</v>
      </c>
      <c r="K320" s="29">
        <v>3646</v>
      </c>
      <c r="L320" s="29">
        <v>1966</v>
      </c>
      <c r="M320" s="29">
        <v>114</v>
      </c>
      <c r="N320" s="30">
        <v>58200</v>
      </c>
      <c r="O320" s="31">
        <v>240</v>
      </c>
      <c r="P320" s="66">
        <f t="shared" si="64"/>
        <v>2.9307607766516058E-2</v>
      </c>
      <c r="Q320" s="87">
        <f t="shared" si="65"/>
        <v>18</v>
      </c>
      <c r="R320" s="29">
        <v>195</v>
      </c>
      <c r="S320" s="66">
        <f t="shared" si="66"/>
        <v>1.4630852340936374E-2</v>
      </c>
      <c r="T320" s="87">
        <f t="shared" si="67"/>
        <v>23</v>
      </c>
      <c r="U320" s="29">
        <v>251</v>
      </c>
      <c r="V320" s="66">
        <f t="shared" si="68"/>
        <v>1.9692452534128355E-2</v>
      </c>
      <c r="W320" s="87">
        <f t="shared" si="69"/>
        <v>22</v>
      </c>
      <c r="X320" s="29">
        <v>224</v>
      </c>
      <c r="Y320" s="66">
        <f t="shared" si="70"/>
        <v>2.0567441006335507E-2</v>
      </c>
      <c r="Z320" s="87">
        <f t="shared" si="71"/>
        <v>21</v>
      </c>
      <c r="AA320" s="29">
        <v>140</v>
      </c>
      <c r="AB320" s="66">
        <f t="shared" si="72"/>
        <v>1.912568306010929E-2</v>
      </c>
      <c r="AC320" s="87">
        <f t="shared" si="73"/>
        <v>22</v>
      </c>
      <c r="AD320" s="29">
        <v>82</v>
      </c>
      <c r="AE320" s="66">
        <f t="shared" si="74"/>
        <v>2.2490400438837082E-2</v>
      </c>
      <c r="AF320" s="87">
        <f t="shared" si="75"/>
        <v>22</v>
      </c>
      <c r="AG320" s="29">
        <v>53</v>
      </c>
      <c r="AH320" s="66">
        <f t="shared" si="76"/>
        <v>2.6958290946083419E-2</v>
      </c>
      <c r="AI320" s="87">
        <f t="shared" si="77"/>
        <v>24</v>
      </c>
      <c r="AJ320" s="29">
        <v>15</v>
      </c>
      <c r="AK320" s="66">
        <f t="shared" si="78"/>
        <v>0.13157894736842105</v>
      </c>
      <c r="AL320" s="87">
        <f t="shared" si="79"/>
        <v>7</v>
      </c>
      <c r="AM320" s="30">
        <v>1200</v>
      </c>
    </row>
    <row r="321" spans="1:39" x14ac:dyDescent="0.25">
      <c r="A321" s="25" t="s">
        <v>540</v>
      </c>
      <c r="B321" s="26" t="s">
        <v>107</v>
      </c>
      <c r="C321" s="27" t="s">
        <v>39</v>
      </c>
      <c r="D321" s="28" t="s">
        <v>541</v>
      </c>
      <c r="E321" s="28" t="str">
        <f>VLOOKUP(D321,Sheet2!A$1:B$353,2,FALSE)</f>
        <v>Major Urban</v>
      </c>
      <c r="F321" s="29">
        <v>2315</v>
      </c>
      <c r="G321" s="29">
        <v>25295</v>
      </c>
      <c r="H321" s="29">
        <v>35089</v>
      </c>
      <c r="I321" s="29">
        <v>22444</v>
      </c>
      <c r="J321" s="29">
        <v>16800</v>
      </c>
      <c r="K321" s="29">
        <v>7832</v>
      </c>
      <c r="L321" s="29">
        <v>3075</v>
      </c>
      <c r="M321" s="29">
        <v>450</v>
      </c>
      <c r="N321" s="30">
        <v>113300</v>
      </c>
      <c r="O321" s="31">
        <v>244</v>
      </c>
      <c r="P321" s="66">
        <f t="shared" si="64"/>
        <v>0.10539956803455723</v>
      </c>
      <c r="Q321" s="87">
        <f t="shared" si="65"/>
        <v>2</v>
      </c>
      <c r="R321" s="29">
        <v>400</v>
      </c>
      <c r="S321" s="66">
        <f t="shared" si="66"/>
        <v>1.5813401858074717E-2</v>
      </c>
      <c r="T321" s="87">
        <f t="shared" si="67"/>
        <v>12</v>
      </c>
      <c r="U321" s="29">
        <v>1047</v>
      </c>
      <c r="V321" s="66">
        <f t="shared" si="68"/>
        <v>2.9838410898002224E-2</v>
      </c>
      <c r="W321" s="87">
        <f t="shared" si="69"/>
        <v>4</v>
      </c>
      <c r="X321" s="29">
        <v>1120</v>
      </c>
      <c r="Y321" s="66">
        <f t="shared" si="70"/>
        <v>4.9901978256995189E-2</v>
      </c>
      <c r="Z321" s="87">
        <f t="shared" si="71"/>
        <v>3</v>
      </c>
      <c r="AA321" s="29">
        <v>1082</v>
      </c>
      <c r="AB321" s="66">
        <f t="shared" si="72"/>
        <v>6.4404761904761909E-2</v>
      </c>
      <c r="AC321" s="87">
        <f t="shared" si="73"/>
        <v>3</v>
      </c>
      <c r="AD321" s="29">
        <v>698</v>
      </c>
      <c r="AE321" s="66">
        <f t="shared" si="74"/>
        <v>8.9121552604698673E-2</v>
      </c>
      <c r="AF321" s="87">
        <f t="shared" si="75"/>
        <v>3</v>
      </c>
      <c r="AG321" s="29">
        <v>372</v>
      </c>
      <c r="AH321" s="66">
        <f t="shared" si="76"/>
        <v>0.12097560975609756</v>
      </c>
      <c r="AI321" s="87">
        <f t="shared" si="77"/>
        <v>2</v>
      </c>
      <c r="AJ321" s="29">
        <v>62</v>
      </c>
      <c r="AK321" s="66">
        <f t="shared" si="78"/>
        <v>0.13777777777777778</v>
      </c>
      <c r="AL321" s="87">
        <f t="shared" si="79"/>
        <v>1</v>
      </c>
      <c r="AM321" s="30">
        <v>5025</v>
      </c>
    </row>
    <row r="322" spans="1:39" x14ac:dyDescent="0.25">
      <c r="A322" s="25" t="s">
        <v>280</v>
      </c>
      <c r="B322" s="26" t="s">
        <v>54</v>
      </c>
      <c r="C322" s="27" t="s">
        <v>19</v>
      </c>
      <c r="D322" s="28" t="s">
        <v>651</v>
      </c>
      <c r="E322" s="28" t="str">
        <f>VLOOKUP(D322,Sheet2!A$1:B$353,2,FALSE)</f>
        <v>Rural 80</v>
      </c>
      <c r="F322" s="29">
        <v>9863</v>
      </c>
      <c r="G322" s="29">
        <v>17570</v>
      </c>
      <c r="H322" s="29">
        <v>16640</v>
      </c>
      <c r="I322" s="29">
        <v>12997</v>
      </c>
      <c r="J322" s="29">
        <v>6918</v>
      </c>
      <c r="K322" s="29">
        <v>3076</v>
      </c>
      <c r="L322" s="29">
        <v>1466</v>
      </c>
      <c r="M322" s="29">
        <v>152</v>
      </c>
      <c r="N322" s="30">
        <v>68682</v>
      </c>
      <c r="O322" s="31">
        <v>660</v>
      </c>
      <c r="P322" s="66">
        <f t="shared" si="64"/>
        <v>6.691675960661056E-2</v>
      </c>
      <c r="Q322" s="87">
        <f t="shared" si="65"/>
        <v>6</v>
      </c>
      <c r="R322" s="29">
        <v>667</v>
      </c>
      <c r="S322" s="66">
        <f t="shared" si="66"/>
        <v>3.79624359704041E-2</v>
      </c>
      <c r="T322" s="87">
        <f t="shared" si="67"/>
        <v>10</v>
      </c>
      <c r="U322" s="29">
        <v>673</v>
      </c>
      <c r="V322" s="66">
        <f t="shared" si="68"/>
        <v>4.044471153846154E-2</v>
      </c>
      <c r="W322" s="87">
        <f t="shared" si="69"/>
        <v>14</v>
      </c>
      <c r="X322" s="29">
        <v>666</v>
      </c>
      <c r="Y322" s="66">
        <f t="shared" si="70"/>
        <v>5.1242594444871892E-2</v>
      </c>
      <c r="Z322" s="87">
        <f t="shared" si="71"/>
        <v>10</v>
      </c>
      <c r="AA322" s="29">
        <v>505</v>
      </c>
      <c r="AB322" s="66">
        <f t="shared" si="72"/>
        <v>7.2997976293726508E-2</v>
      </c>
      <c r="AC322" s="87">
        <f t="shared" si="73"/>
        <v>5</v>
      </c>
      <c r="AD322" s="29">
        <v>302</v>
      </c>
      <c r="AE322" s="66">
        <f t="shared" si="74"/>
        <v>9.8179453836150843E-2</v>
      </c>
      <c r="AF322" s="87">
        <f t="shared" si="75"/>
        <v>4</v>
      </c>
      <c r="AG322" s="29">
        <v>202</v>
      </c>
      <c r="AH322" s="66">
        <f t="shared" si="76"/>
        <v>0.1377899045020464</v>
      </c>
      <c r="AI322" s="87">
        <f t="shared" si="77"/>
        <v>5</v>
      </c>
      <c r="AJ322" s="29">
        <v>21</v>
      </c>
      <c r="AK322" s="66">
        <f t="shared" si="78"/>
        <v>0.13815789473684212</v>
      </c>
      <c r="AL322" s="87">
        <f t="shared" si="79"/>
        <v>6</v>
      </c>
      <c r="AM322" s="30">
        <v>3696</v>
      </c>
    </row>
    <row r="323" spans="1:39" x14ac:dyDescent="0.25">
      <c r="A323" s="25" t="s">
        <v>72</v>
      </c>
      <c r="B323" s="26" t="s">
        <v>54</v>
      </c>
      <c r="C323" s="27" t="s">
        <v>55</v>
      </c>
      <c r="D323" s="28" t="s">
        <v>635</v>
      </c>
      <c r="E323" s="28" t="str">
        <f>VLOOKUP(D323,Sheet2!A$1:B$353,2,FALSE)</f>
        <v>Large Urban</v>
      </c>
      <c r="F323" s="29">
        <v>16708</v>
      </c>
      <c r="G323" s="29">
        <v>18364</v>
      </c>
      <c r="H323" s="29">
        <v>23573</v>
      </c>
      <c r="I323" s="29">
        <v>15736</v>
      </c>
      <c r="J323" s="29">
        <v>7835</v>
      </c>
      <c r="K323" s="29">
        <v>3413</v>
      </c>
      <c r="L323" s="29">
        <v>1493</v>
      </c>
      <c r="M323" s="29">
        <v>122</v>
      </c>
      <c r="N323" s="30">
        <v>87244</v>
      </c>
      <c r="O323" s="31">
        <v>626</v>
      </c>
      <c r="P323" s="66">
        <f t="shared" si="64"/>
        <v>3.7467081637538903E-2</v>
      </c>
      <c r="Q323" s="87">
        <f t="shared" si="65"/>
        <v>2</v>
      </c>
      <c r="R323" s="29">
        <v>474</v>
      </c>
      <c r="S323" s="66">
        <f t="shared" si="66"/>
        <v>2.5811370071879766E-2</v>
      </c>
      <c r="T323" s="87">
        <f t="shared" si="67"/>
        <v>1</v>
      </c>
      <c r="U323" s="29">
        <v>732</v>
      </c>
      <c r="V323" s="66">
        <f t="shared" si="68"/>
        <v>3.1052475289526153E-2</v>
      </c>
      <c r="W323" s="87">
        <f t="shared" si="69"/>
        <v>1</v>
      </c>
      <c r="X323" s="29">
        <v>633</v>
      </c>
      <c r="Y323" s="66">
        <f t="shared" si="70"/>
        <v>4.0226232841891203E-2</v>
      </c>
      <c r="Z323" s="87">
        <f t="shared" si="71"/>
        <v>1</v>
      </c>
      <c r="AA323" s="29">
        <v>493</v>
      </c>
      <c r="AB323" s="66">
        <f t="shared" si="72"/>
        <v>6.2922782386726231E-2</v>
      </c>
      <c r="AC323" s="87">
        <f t="shared" si="73"/>
        <v>1</v>
      </c>
      <c r="AD323" s="29">
        <v>235</v>
      </c>
      <c r="AE323" s="66">
        <f t="shared" si="74"/>
        <v>6.885438031057721E-2</v>
      </c>
      <c r="AF323" s="87">
        <f t="shared" si="75"/>
        <v>2</v>
      </c>
      <c r="AG323" s="29">
        <v>104</v>
      </c>
      <c r="AH323" s="66">
        <f t="shared" si="76"/>
        <v>6.9658405894172812E-2</v>
      </c>
      <c r="AI323" s="87">
        <f t="shared" si="77"/>
        <v>3</v>
      </c>
      <c r="AJ323" s="29">
        <v>17</v>
      </c>
      <c r="AK323" s="66">
        <f t="shared" si="78"/>
        <v>0.13934426229508196</v>
      </c>
      <c r="AL323" s="87">
        <f t="shared" si="79"/>
        <v>2</v>
      </c>
      <c r="AM323" s="30">
        <v>3314</v>
      </c>
    </row>
    <row r="324" spans="1:39" x14ac:dyDescent="0.25">
      <c r="A324" s="25" t="s">
        <v>563</v>
      </c>
      <c r="B324" s="26" t="s">
        <v>18</v>
      </c>
      <c r="C324" s="27" t="s">
        <v>10</v>
      </c>
      <c r="D324" s="28" t="s">
        <v>564</v>
      </c>
      <c r="E324" s="28" t="str">
        <f>VLOOKUP(D324,Sheet2!A$1:B$353,2,FALSE)</f>
        <v>Significant Rural</v>
      </c>
      <c r="F324" s="29">
        <v>18646</v>
      </c>
      <c r="G324" s="29">
        <v>15210</v>
      </c>
      <c r="H324" s="29">
        <v>10395</v>
      </c>
      <c r="I324" s="29">
        <v>6337</v>
      </c>
      <c r="J324" s="29">
        <v>2940</v>
      </c>
      <c r="K324" s="29">
        <v>972</v>
      </c>
      <c r="L324" s="29">
        <v>573</v>
      </c>
      <c r="M324" s="29">
        <v>43</v>
      </c>
      <c r="N324" s="30">
        <v>55116</v>
      </c>
      <c r="O324" s="31">
        <v>412</v>
      </c>
      <c r="P324" s="66">
        <f t="shared" si="64"/>
        <v>2.209589188029604E-2</v>
      </c>
      <c r="Q324" s="87">
        <f t="shared" si="65"/>
        <v>8</v>
      </c>
      <c r="R324" s="29">
        <v>249</v>
      </c>
      <c r="S324" s="66">
        <f t="shared" si="66"/>
        <v>1.6370808678500985E-2</v>
      </c>
      <c r="T324" s="87">
        <f t="shared" si="67"/>
        <v>2</v>
      </c>
      <c r="U324" s="29">
        <v>230</v>
      </c>
      <c r="V324" s="66">
        <f t="shared" si="68"/>
        <v>2.2126022126022125E-2</v>
      </c>
      <c r="W324" s="87">
        <f t="shared" si="69"/>
        <v>2</v>
      </c>
      <c r="X324" s="29">
        <v>229</v>
      </c>
      <c r="Y324" s="66">
        <f t="shared" si="70"/>
        <v>3.613697333122929E-2</v>
      </c>
      <c r="Z324" s="87">
        <f t="shared" si="71"/>
        <v>2</v>
      </c>
      <c r="AA324" s="29">
        <v>135</v>
      </c>
      <c r="AB324" s="66">
        <f t="shared" si="72"/>
        <v>4.5918367346938778E-2</v>
      </c>
      <c r="AC324" s="87">
        <f t="shared" si="73"/>
        <v>2</v>
      </c>
      <c r="AD324" s="29">
        <v>56</v>
      </c>
      <c r="AE324" s="66">
        <f t="shared" si="74"/>
        <v>5.7613168724279837E-2</v>
      </c>
      <c r="AF324" s="87">
        <f t="shared" si="75"/>
        <v>1</v>
      </c>
      <c r="AG324" s="29">
        <v>43</v>
      </c>
      <c r="AH324" s="66">
        <f t="shared" si="76"/>
        <v>7.5043630017452012E-2</v>
      </c>
      <c r="AI324" s="87">
        <f t="shared" si="77"/>
        <v>1</v>
      </c>
      <c r="AJ324" s="29">
        <v>6</v>
      </c>
      <c r="AK324" s="66">
        <f t="shared" si="78"/>
        <v>0.13953488372093023</v>
      </c>
      <c r="AL324" s="87">
        <f t="shared" si="79"/>
        <v>1</v>
      </c>
      <c r="AM324" s="30">
        <v>1360</v>
      </c>
    </row>
    <row r="325" spans="1:39" x14ac:dyDescent="0.25">
      <c r="A325" s="25" t="s">
        <v>130</v>
      </c>
      <c r="B325" s="26" t="s">
        <v>18</v>
      </c>
      <c r="C325" s="27" t="s">
        <v>19</v>
      </c>
      <c r="D325" s="28" t="s">
        <v>131</v>
      </c>
      <c r="E325" s="28" t="str">
        <f>VLOOKUP(D325,Sheet2!A$1:B$353,2,FALSE)</f>
        <v>Rural 80</v>
      </c>
      <c r="F325" s="29">
        <v>3146</v>
      </c>
      <c r="G325" s="29">
        <v>5619</v>
      </c>
      <c r="H325" s="29">
        <v>13636</v>
      </c>
      <c r="I325" s="29">
        <v>11422</v>
      </c>
      <c r="J325" s="29">
        <v>8290</v>
      </c>
      <c r="K325" s="29">
        <v>5676</v>
      </c>
      <c r="L325" s="29">
        <v>5613</v>
      </c>
      <c r="M325" s="29">
        <v>1181</v>
      </c>
      <c r="N325" s="30">
        <v>54583</v>
      </c>
      <c r="O325" s="31">
        <v>697</v>
      </c>
      <c r="P325" s="66">
        <f t="shared" si="64"/>
        <v>0.22155117609663064</v>
      </c>
      <c r="Q325" s="87">
        <f t="shared" si="65"/>
        <v>1</v>
      </c>
      <c r="R325" s="29">
        <v>165</v>
      </c>
      <c r="S325" s="66">
        <f t="shared" si="66"/>
        <v>2.9364655632674853E-2</v>
      </c>
      <c r="T325" s="87">
        <f t="shared" si="67"/>
        <v>16</v>
      </c>
      <c r="U325" s="29">
        <v>372</v>
      </c>
      <c r="V325" s="66">
        <f t="shared" si="68"/>
        <v>2.7280727486066296E-2</v>
      </c>
      <c r="W325" s="87">
        <f t="shared" si="69"/>
        <v>18</v>
      </c>
      <c r="X325" s="29">
        <v>390</v>
      </c>
      <c r="Y325" s="66">
        <f t="shared" si="70"/>
        <v>3.4144633164069342E-2</v>
      </c>
      <c r="Z325" s="87">
        <f t="shared" si="71"/>
        <v>16</v>
      </c>
      <c r="AA325" s="29">
        <v>388</v>
      </c>
      <c r="AB325" s="66">
        <f t="shared" si="72"/>
        <v>4.6803377563329314E-2</v>
      </c>
      <c r="AC325" s="87">
        <f t="shared" si="73"/>
        <v>13</v>
      </c>
      <c r="AD325" s="29">
        <v>311</v>
      </c>
      <c r="AE325" s="66">
        <f t="shared" si="74"/>
        <v>5.4792107117688511E-2</v>
      </c>
      <c r="AF325" s="87">
        <f t="shared" si="75"/>
        <v>10</v>
      </c>
      <c r="AG325" s="29">
        <v>394</v>
      </c>
      <c r="AH325" s="66">
        <f t="shared" si="76"/>
        <v>7.0194192054159985E-2</v>
      </c>
      <c r="AI325" s="87">
        <f t="shared" si="77"/>
        <v>13</v>
      </c>
      <c r="AJ325" s="29">
        <v>166</v>
      </c>
      <c r="AK325" s="66">
        <f t="shared" si="78"/>
        <v>0.14055884843353092</v>
      </c>
      <c r="AL325" s="87">
        <f t="shared" si="79"/>
        <v>5</v>
      </c>
      <c r="AM325" s="30">
        <v>2883</v>
      </c>
    </row>
    <row r="326" spans="1:39" x14ac:dyDescent="0.25">
      <c r="A326" s="25" t="s">
        <v>386</v>
      </c>
      <c r="B326" s="26" t="s">
        <v>54</v>
      </c>
      <c r="C326" s="27" t="s">
        <v>55</v>
      </c>
      <c r="D326" s="28" t="s">
        <v>671</v>
      </c>
      <c r="E326" s="28" t="str">
        <f>VLOOKUP(D326,Sheet2!A$1:B$353,2,FALSE)</f>
        <v>Large Urban</v>
      </c>
      <c r="F326" s="29">
        <v>4700</v>
      </c>
      <c r="G326" s="29">
        <v>11862</v>
      </c>
      <c r="H326" s="29">
        <v>22497</v>
      </c>
      <c r="I326" s="29">
        <v>12110</v>
      </c>
      <c r="J326" s="29">
        <v>7996</v>
      </c>
      <c r="K326" s="29">
        <v>3916</v>
      </c>
      <c r="L326" s="29">
        <v>3050</v>
      </c>
      <c r="M326" s="29">
        <v>893</v>
      </c>
      <c r="N326" s="30">
        <v>67024</v>
      </c>
      <c r="O326" s="31">
        <v>48</v>
      </c>
      <c r="P326" s="66">
        <f t="shared" ref="P326:P389" si="80">O326/F326</f>
        <v>1.0212765957446808E-2</v>
      </c>
      <c r="Q326" s="87">
        <f t="shared" ref="Q326:Q389" si="81">1+SUMPRODUCT((E$6:E$331=E326)*(P$6:P$331&gt;P326))</f>
        <v>10</v>
      </c>
      <c r="R326" s="29">
        <v>138</v>
      </c>
      <c r="S326" s="66">
        <f t="shared" ref="S326:S389" si="82">R326/G326</f>
        <v>1.163378856853819E-2</v>
      </c>
      <c r="T326" s="87">
        <f t="shared" ref="T326:T389" si="83">1+SUMPRODUCT((E$6:E$331=E326)*(S$6:S$331&gt;S326))</f>
        <v>7</v>
      </c>
      <c r="U326" s="29">
        <v>274</v>
      </c>
      <c r="V326" s="66">
        <f t="shared" ref="V326:V389" si="84">U326/H326</f>
        <v>1.2179401698004178E-2</v>
      </c>
      <c r="W326" s="87">
        <f t="shared" ref="W326:W389" si="85">1+SUMPRODUCT((E$6:E$331=E326)*(V$6:V$331&gt;V326))</f>
        <v>6</v>
      </c>
      <c r="X326" s="29">
        <v>276</v>
      </c>
      <c r="Y326" s="66">
        <f t="shared" ref="Y326:Y389" si="86">X326/I326</f>
        <v>2.2791081750619321E-2</v>
      </c>
      <c r="Z326" s="87">
        <f t="shared" ref="Z326:Z389" si="87">1+SUMPRODUCT((E$6:E$331=E326)*(Y$6:Y$331&gt;Y326))</f>
        <v>4</v>
      </c>
      <c r="AA326" s="29">
        <v>294</v>
      </c>
      <c r="AB326" s="66">
        <f t="shared" ref="AB326:AB389" si="88">AA326/J326</f>
        <v>3.6768384192096049E-2</v>
      </c>
      <c r="AC326" s="87">
        <f t="shared" ref="AC326:AC389" si="89">1+SUMPRODUCT((E$6:E$331=E326)*(AB$6:AB$331&gt;AB326))</f>
        <v>2</v>
      </c>
      <c r="AD326" s="29">
        <v>293</v>
      </c>
      <c r="AE326" s="66">
        <f t="shared" ref="AE326:AE389" si="90">AD326/K326</f>
        <v>7.4821246169560776E-2</v>
      </c>
      <c r="AF326" s="87">
        <f t="shared" ref="AF326:AF389" si="91">1+SUMPRODUCT((E$6:E$331=E326)*(AE$6:AE$331&gt;AE326))</f>
        <v>1</v>
      </c>
      <c r="AG326" s="29">
        <v>355</v>
      </c>
      <c r="AH326" s="66">
        <f t="shared" ref="AH326:AH389" si="92">AG326/L326</f>
        <v>0.11639344262295082</v>
      </c>
      <c r="AI326" s="87">
        <f t="shared" ref="AI326:AI389" si="93">1+SUMPRODUCT((E$6:E$331=E326)*(AH$6:AH$331&gt;AH326))</f>
        <v>1</v>
      </c>
      <c r="AJ326" s="29">
        <v>140</v>
      </c>
      <c r="AK326" s="66">
        <f t="shared" ref="AK326:AK389" si="94">AJ326/M326</f>
        <v>0.15677491601343785</v>
      </c>
      <c r="AL326" s="87">
        <f t="shared" ref="AL326:AL389" si="95">1+SUMPRODUCT((E$6:E$331=E326)*(AK$6:AK$331&gt;AK326))</f>
        <v>1</v>
      </c>
      <c r="AM326" s="30">
        <v>1818</v>
      </c>
    </row>
    <row r="327" spans="1:39" x14ac:dyDescent="0.25">
      <c r="A327" s="25" t="s">
        <v>288</v>
      </c>
      <c r="B327" s="26" t="s">
        <v>18</v>
      </c>
      <c r="C327" s="27" t="s">
        <v>10</v>
      </c>
      <c r="D327" s="28" t="s">
        <v>653</v>
      </c>
      <c r="E327" s="28" t="str">
        <f>VLOOKUP(D327,Sheet2!A$1:B$353,2,FALSE)</f>
        <v>Rural 50</v>
      </c>
      <c r="F327" s="29">
        <v>23728</v>
      </c>
      <c r="G327" s="29">
        <v>16918</v>
      </c>
      <c r="H327" s="29">
        <v>13091</v>
      </c>
      <c r="I327" s="29">
        <v>8996</v>
      </c>
      <c r="J327" s="29">
        <v>4561</v>
      </c>
      <c r="K327" s="29">
        <v>2313</v>
      </c>
      <c r="L327" s="29">
        <v>1004</v>
      </c>
      <c r="M327" s="29">
        <v>104</v>
      </c>
      <c r="N327" s="30">
        <v>70715</v>
      </c>
      <c r="O327" s="31">
        <v>667</v>
      </c>
      <c r="P327" s="66">
        <f t="shared" si="80"/>
        <v>2.8110249494268377E-2</v>
      </c>
      <c r="Q327" s="87">
        <f t="shared" si="81"/>
        <v>12</v>
      </c>
      <c r="R327" s="29">
        <v>707</v>
      </c>
      <c r="S327" s="66">
        <f t="shared" si="82"/>
        <v>4.1789809670173782E-2</v>
      </c>
      <c r="T327" s="87">
        <f t="shared" si="83"/>
        <v>1</v>
      </c>
      <c r="U327" s="29">
        <v>736</v>
      </c>
      <c r="V327" s="66">
        <f t="shared" si="84"/>
        <v>5.622183179283477E-2</v>
      </c>
      <c r="W327" s="87">
        <f t="shared" si="85"/>
        <v>1</v>
      </c>
      <c r="X327" s="29">
        <v>406</v>
      </c>
      <c r="Y327" s="66">
        <f t="shared" si="86"/>
        <v>4.5131169408626055E-2</v>
      </c>
      <c r="Z327" s="87">
        <f t="shared" si="87"/>
        <v>1</v>
      </c>
      <c r="AA327" s="29">
        <v>288</v>
      </c>
      <c r="AB327" s="66">
        <f t="shared" si="88"/>
        <v>6.3144047358035513E-2</v>
      </c>
      <c r="AC327" s="87">
        <f t="shared" si="89"/>
        <v>1</v>
      </c>
      <c r="AD327" s="29">
        <v>242</v>
      </c>
      <c r="AE327" s="66">
        <f t="shared" si="90"/>
        <v>0.10462602680501513</v>
      </c>
      <c r="AF327" s="87">
        <f t="shared" si="91"/>
        <v>1</v>
      </c>
      <c r="AG327" s="29">
        <v>146</v>
      </c>
      <c r="AH327" s="66">
        <f t="shared" si="92"/>
        <v>0.1454183266932271</v>
      </c>
      <c r="AI327" s="87">
        <f t="shared" si="93"/>
        <v>1</v>
      </c>
      <c r="AJ327" s="29">
        <v>19</v>
      </c>
      <c r="AK327" s="66">
        <f t="shared" si="94"/>
        <v>0.18269230769230768</v>
      </c>
      <c r="AL327" s="87">
        <f t="shared" si="95"/>
        <v>1</v>
      </c>
      <c r="AM327" s="30">
        <v>3211</v>
      </c>
    </row>
    <row r="328" spans="1:39" x14ac:dyDescent="0.25">
      <c r="A328" s="25" t="s">
        <v>461</v>
      </c>
      <c r="B328" s="26" t="s">
        <v>18</v>
      </c>
      <c r="C328" s="27" t="s">
        <v>22</v>
      </c>
      <c r="D328" s="28" t="s">
        <v>462</v>
      </c>
      <c r="E328" s="28" t="str">
        <f>VLOOKUP(D328,Sheet2!A$1:B$353,2,FALSE)</f>
        <v>Rural 80</v>
      </c>
      <c r="F328" s="29">
        <v>4687</v>
      </c>
      <c r="G328" s="29">
        <v>10578</v>
      </c>
      <c r="H328" s="29">
        <v>12046</v>
      </c>
      <c r="I328" s="29">
        <v>9915</v>
      </c>
      <c r="J328" s="29">
        <v>7212</v>
      </c>
      <c r="K328" s="29">
        <v>4580</v>
      </c>
      <c r="L328" s="29">
        <v>2862</v>
      </c>
      <c r="M328" s="29">
        <v>272</v>
      </c>
      <c r="N328" s="30">
        <v>52152</v>
      </c>
      <c r="O328" s="31">
        <v>269</v>
      </c>
      <c r="P328" s="66">
        <f t="shared" si="80"/>
        <v>5.7392788564113506E-2</v>
      </c>
      <c r="Q328" s="87">
        <f t="shared" si="81"/>
        <v>9</v>
      </c>
      <c r="R328" s="29">
        <v>519</v>
      </c>
      <c r="S328" s="66">
        <f t="shared" si="82"/>
        <v>4.9064095292115709E-2</v>
      </c>
      <c r="T328" s="87">
        <f t="shared" si="83"/>
        <v>5</v>
      </c>
      <c r="U328" s="29">
        <v>959</v>
      </c>
      <c r="V328" s="66">
        <f t="shared" si="84"/>
        <v>7.9611489291050969E-2</v>
      </c>
      <c r="W328" s="87">
        <f t="shared" si="85"/>
        <v>3</v>
      </c>
      <c r="X328" s="29">
        <v>797</v>
      </c>
      <c r="Y328" s="66">
        <f t="shared" si="86"/>
        <v>8.0383257690368123E-2</v>
      </c>
      <c r="Z328" s="87">
        <f t="shared" si="87"/>
        <v>4</v>
      </c>
      <c r="AA328" s="29">
        <v>521</v>
      </c>
      <c r="AB328" s="66">
        <f t="shared" si="88"/>
        <v>7.2240709927897953E-2</v>
      </c>
      <c r="AC328" s="87">
        <f t="shared" si="89"/>
        <v>6</v>
      </c>
      <c r="AD328" s="29">
        <v>371</v>
      </c>
      <c r="AE328" s="66">
        <f t="shared" si="90"/>
        <v>8.1004366812227072E-2</v>
      </c>
      <c r="AF328" s="87">
        <f t="shared" si="91"/>
        <v>8</v>
      </c>
      <c r="AG328" s="29">
        <v>338</v>
      </c>
      <c r="AH328" s="66">
        <f t="shared" si="92"/>
        <v>0.11809923130677848</v>
      </c>
      <c r="AI328" s="87">
        <f t="shared" si="93"/>
        <v>6</v>
      </c>
      <c r="AJ328" s="29">
        <v>50</v>
      </c>
      <c r="AK328" s="66">
        <f t="shared" si="94"/>
        <v>0.18382352941176472</v>
      </c>
      <c r="AL328" s="87">
        <f t="shared" si="95"/>
        <v>4</v>
      </c>
      <c r="AM328" s="30">
        <v>3824</v>
      </c>
    </row>
    <row r="329" spans="1:39" x14ac:dyDescent="0.25">
      <c r="A329" s="25" t="s">
        <v>584</v>
      </c>
      <c r="B329" s="26" t="s">
        <v>18</v>
      </c>
      <c r="C329" s="27" t="s">
        <v>55</v>
      </c>
      <c r="D329" s="28" t="s">
        <v>585</v>
      </c>
      <c r="E329" s="28" t="str">
        <f>VLOOKUP(D329,Sheet2!A$1:B$353,2,FALSE)</f>
        <v>Rural 80</v>
      </c>
      <c r="F329" s="29">
        <v>2784</v>
      </c>
      <c r="G329" s="29">
        <v>3874</v>
      </c>
      <c r="H329" s="29">
        <v>3715</v>
      </c>
      <c r="I329" s="29">
        <v>3360</v>
      </c>
      <c r="J329" s="29">
        <v>1824</v>
      </c>
      <c r="K329" s="29">
        <v>1281</v>
      </c>
      <c r="L329" s="29">
        <v>678</v>
      </c>
      <c r="M329" s="29">
        <v>47</v>
      </c>
      <c r="N329" s="30">
        <v>17563</v>
      </c>
      <c r="O329" s="31">
        <v>312</v>
      </c>
      <c r="P329" s="66">
        <f t="shared" si="80"/>
        <v>0.11206896551724138</v>
      </c>
      <c r="Q329" s="87">
        <f t="shared" si="81"/>
        <v>3</v>
      </c>
      <c r="R329" s="29">
        <v>163</v>
      </c>
      <c r="S329" s="66">
        <f t="shared" si="82"/>
        <v>4.207537429013939E-2</v>
      </c>
      <c r="T329" s="87">
        <f t="shared" si="83"/>
        <v>8</v>
      </c>
      <c r="U329" s="29">
        <v>189</v>
      </c>
      <c r="V329" s="66">
        <f t="shared" si="84"/>
        <v>5.0874831763122477E-2</v>
      </c>
      <c r="W329" s="87">
        <f t="shared" si="85"/>
        <v>9</v>
      </c>
      <c r="X329" s="29">
        <v>199</v>
      </c>
      <c r="Y329" s="66">
        <f t="shared" si="86"/>
        <v>5.9226190476190474E-2</v>
      </c>
      <c r="Z329" s="87">
        <f t="shared" si="87"/>
        <v>8</v>
      </c>
      <c r="AA329" s="29">
        <v>73</v>
      </c>
      <c r="AB329" s="66">
        <f t="shared" si="88"/>
        <v>4.0021929824561403E-2</v>
      </c>
      <c r="AC329" s="87">
        <f t="shared" si="89"/>
        <v>15</v>
      </c>
      <c r="AD329" s="29">
        <v>66</v>
      </c>
      <c r="AE329" s="66">
        <f t="shared" si="90"/>
        <v>5.1522248243559721E-2</v>
      </c>
      <c r="AF329" s="87">
        <f t="shared" si="91"/>
        <v>13</v>
      </c>
      <c r="AG329" s="29">
        <v>51</v>
      </c>
      <c r="AH329" s="66">
        <f t="shared" si="92"/>
        <v>7.5221238938053103E-2</v>
      </c>
      <c r="AI329" s="87">
        <f t="shared" si="93"/>
        <v>11</v>
      </c>
      <c r="AJ329" s="29">
        <v>9</v>
      </c>
      <c r="AK329" s="66">
        <f t="shared" si="94"/>
        <v>0.19148936170212766</v>
      </c>
      <c r="AL329" s="87">
        <f t="shared" si="95"/>
        <v>3</v>
      </c>
      <c r="AM329" s="30">
        <v>1062</v>
      </c>
    </row>
    <row r="330" spans="1:39" x14ac:dyDescent="0.25">
      <c r="A330" s="25" t="s">
        <v>146</v>
      </c>
      <c r="B330" s="26" t="s">
        <v>54</v>
      </c>
      <c r="C330" s="27" t="s">
        <v>55</v>
      </c>
      <c r="D330" s="28" t="s">
        <v>640</v>
      </c>
      <c r="E330" s="28" t="str">
        <f>VLOOKUP(D330,Sheet2!A$1:B$353,2,FALSE)</f>
        <v>Rural 80</v>
      </c>
      <c r="F330" s="29">
        <v>60324</v>
      </c>
      <c r="G330" s="29">
        <v>65371</v>
      </c>
      <c r="H330" s="29">
        <v>54401</v>
      </c>
      <c r="I330" s="29">
        <v>40405</v>
      </c>
      <c r="J330" s="29">
        <v>23346</v>
      </c>
      <c r="K330" s="29">
        <v>8301</v>
      </c>
      <c r="L330" s="29">
        <v>3888</v>
      </c>
      <c r="M330" s="29">
        <v>332</v>
      </c>
      <c r="N330" s="30">
        <v>256368</v>
      </c>
      <c r="O330" s="31">
        <v>2812</v>
      </c>
      <c r="P330" s="66">
        <f t="shared" si="80"/>
        <v>4.6614945958490819E-2</v>
      </c>
      <c r="Q330" s="87">
        <f t="shared" si="81"/>
        <v>11</v>
      </c>
      <c r="R330" s="29">
        <v>2784</v>
      </c>
      <c r="S330" s="66">
        <f t="shared" si="82"/>
        <v>4.2587691789937432E-2</v>
      </c>
      <c r="T330" s="87">
        <f t="shared" si="83"/>
        <v>7</v>
      </c>
      <c r="U330" s="29">
        <v>2848</v>
      </c>
      <c r="V330" s="66">
        <f t="shared" si="84"/>
        <v>5.2351978823918677E-2</v>
      </c>
      <c r="W330" s="87">
        <f t="shared" si="85"/>
        <v>7</v>
      </c>
      <c r="X330" s="29">
        <v>2468</v>
      </c>
      <c r="Y330" s="66">
        <f t="shared" si="86"/>
        <v>6.1081549313203809E-2</v>
      </c>
      <c r="Z330" s="87">
        <f t="shared" si="87"/>
        <v>7</v>
      </c>
      <c r="AA330" s="29">
        <v>1893</v>
      </c>
      <c r="AB330" s="66">
        <f t="shared" si="88"/>
        <v>8.1084554099203288E-2</v>
      </c>
      <c r="AC330" s="87">
        <f t="shared" si="89"/>
        <v>4</v>
      </c>
      <c r="AD330" s="29">
        <v>890</v>
      </c>
      <c r="AE330" s="66">
        <f t="shared" si="90"/>
        <v>0.10721599807252138</v>
      </c>
      <c r="AF330" s="87">
        <f t="shared" si="91"/>
        <v>3</v>
      </c>
      <c r="AG330" s="29">
        <v>678</v>
      </c>
      <c r="AH330" s="66">
        <f t="shared" si="92"/>
        <v>0.17438271604938271</v>
      </c>
      <c r="AI330" s="87">
        <f t="shared" si="93"/>
        <v>3</v>
      </c>
      <c r="AJ330" s="29">
        <v>84</v>
      </c>
      <c r="AK330" s="66">
        <f t="shared" si="94"/>
        <v>0.25301204819277107</v>
      </c>
      <c r="AL330" s="87">
        <f t="shared" si="95"/>
        <v>2</v>
      </c>
      <c r="AM330" s="30">
        <v>14457</v>
      </c>
    </row>
    <row r="331" spans="1:39" x14ac:dyDescent="0.25">
      <c r="A331" s="25" t="s">
        <v>455</v>
      </c>
      <c r="B331" s="26" t="s">
        <v>18</v>
      </c>
      <c r="C331" s="27" t="s">
        <v>55</v>
      </c>
      <c r="D331" s="28" t="s">
        <v>456</v>
      </c>
      <c r="E331" s="28" t="str">
        <f>VLOOKUP(D331,Sheet2!A$1:B$353,2,FALSE)</f>
        <v>Rural 80</v>
      </c>
      <c r="F331" s="29">
        <v>4852</v>
      </c>
      <c r="G331" s="29">
        <v>8504</v>
      </c>
      <c r="H331" s="29">
        <v>8328</v>
      </c>
      <c r="I331" s="29">
        <v>7853</v>
      </c>
      <c r="J331" s="29">
        <v>6389</v>
      </c>
      <c r="K331" s="29">
        <v>3523</v>
      </c>
      <c r="L331" s="29">
        <v>2898</v>
      </c>
      <c r="M331" s="29">
        <v>286</v>
      </c>
      <c r="N331" s="30">
        <v>42633</v>
      </c>
      <c r="O331" s="31">
        <v>499</v>
      </c>
      <c r="P331" s="66">
        <f t="shared" si="80"/>
        <v>0.1028441879637263</v>
      </c>
      <c r="Q331" s="87">
        <f t="shared" si="81"/>
        <v>4</v>
      </c>
      <c r="R331" s="29">
        <v>422</v>
      </c>
      <c r="S331" s="66">
        <f t="shared" si="82"/>
        <v>4.9623706491063027E-2</v>
      </c>
      <c r="T331" s="87">
        <f t="shared" si="83"/>
        <v>4</v>
      </c>
      <c r="U331" s="29">
        <v>601</v>
      </c>
      <c r="V331" s="66">
        <f t="shared" si="84"/>
        <v>7.2166186359269927E-2</v>
      </c>
      <c r="W331" s="87">
        <f t="shared" si="85"/>
        <v>4</v>
      </c>
      <c r="X331" s="29">
        <v>740</v>
      </c>
      <c r="Y331" s="66">
        <f t="shared" si="86"/>
        <v>9.4231503883866044E-2</v>
      </c>
      <c r="Z331" s="87">
        <f t="shared" si="87"/>
        <v>2</v>
      </c>
      <c r="AA331" s="29">
        <v>816</v>
      </c>
      <c r="AB331" s="66">
        <f t="shared" si="88"/>
        <v>0.12771951792142747</v>
      </c>
      <c r="AC331" s="87">
        <f t="shared" si="89"/>
        <v>2</v>
      </c>
      <c r="AD331" s="29">
        <v>538</v>
      </c>
      <c r="AE331" s="66">
        <f t="shared" si="90"/>
        <v>0.15271075787680954</v>
      </c>
      <c r="AF331" s="87">
        <f t="shared" si="91"/>
        <v>2</v>
      </c>
      <c r="AG331" s="29">
        <v>523</v>
      </c>
      <c r="AH331" s="66">
        <f t="shared" si="92"/>
        <v>0.18046928916494134</v>
      </c>
      <c r="AI331" s="87">
        <f t="shared" si="93"/>
        <v>2</v>
      </c>
      <c r="AJ331" s="29">
        <v>87</v>
      </c>
      <c r="AK331" s="66">
        <f t="shared" si="94"/>
        <v>0.30419580419580422</v>
      </c>
      <c r="AL331" s="87">
        <f t="shared" si="95"/>
        <v>1</v>
      </c>
      <c r="AM331" s="30">
        <v>4226</v>
      </c>
    </row>
  </sheetData>
  <sortState ref="A6:AM331">
    <sortCondition ref="AK6:AK3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RSN</dc:creator>
  <cp:lastModifiedBy>Ricky</cp:lastModifiedBy>
  <dcterms:created xsi:type="dcterms:W3CDTF">2013-03-21T14:53:24Z</dcterms:created>
  <dcterms:modified xsi:type="dcterms:W3CDTF">2013-03-22T16:56:12Z</dcterms:modified>
</cp:coreProperties>
</file>